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hui Qian\Documents\courses\EC311\2019fall\ec311\"/>
    </mc:Choice>
  </mc:AlternateContent>
  <bookViews>
    <workbookView xWindow="480" yWindow="72" windowWidth="19392" windowHeight="11208"/>
  </bookViews>
  <sheets>
    <sheet name="Demand Shock" sheetId="1" r:id="rId1"/>
    <sheet name="Supply Shock" sheetId="2" r:id="rId2"/>
    <sheet name="Policy Shift" sheetId="3" r:id="rId3"/>
    <sheet name="Great Inflation" sheetId="4" r:id="rId4"/>
  </sheets>
  <calcPr calcId="152511"/>
</workbook>
</file>

<file path=xl/calcChain.xml><?xml version="1.0" encoding="utf-8"?>
<calcChain xmlns="http://schemas.openxmlformats.org/spreadsheetml/2006/main">
  <c r="H9" i="4" l="1"/>
  <c r="E9" i="4"/>
  <c r="C9" i="4"/>
  <c r="B9" i="4"/>
  <c r="H5" i="4"/>
  <c r="H4" i="4"/>
  <c r="H3" i="4"/>
  <c r="H2" i="4"/>
  <c r="H1" i="4"/>
  <c r="H9" i="3"/>
  <c r="E9" i="3"/>
  <c r="C9" i="3"/>
  <c r="B9" i="3"/>
  <c r="H5" i="3"/>
  <c r="H4" i="3"/>
  <c r="H3" i="3"/>
  <c r="H2" i="3"/>
  <c r="H1" i="3"/>
  <c r="B10" i="3" s="1"/>
  <c r="E9" i="2"/>
  <c r="D9" i="2" s="1"/>
  <c r="C9" i="2"/>
  <c r="B9" i="2"/>
  <c r="H5" i="2"/>
  <c r="H4" i="2"/>
  <c r="H3" i="2"/>
  <c r="H2" i="2"/>
  <c r="H1" i="2"/>
  <c r="E9" i="1"/>
  <c r="D9" i="1" s="1"/>
  <c r="B9" i="1"/>
  <c r="C9" i="1"/>
  <c r="D9" i="4" l="1"/>
  <c r="C10" i="3"/>
  <c r="D10" i="3" s="1"/>
  <c r="B11" i="3"/>
  <c r="D11" i="3" s="1"/>
  <c r="E11" i="3" s="1"/>
  <c r="C11" i="3"/>
  <c r="D9" i="3"/>
  <c r="B10" i="4"/>
  <c r="C10" i="4"/>
  <c r="C11" i="4"/>
  <c r="C12" i="3"/>
  <c r="B10" i="2"/>
  <c r="C11" i="2" s="1"/>
  <c r="C10" i="2"/>
  <c r="H5" i="1"/>
  <c r="H4" i="1"/>
  <c r="H3" i="1"/>
  <c r="H2" i="1"/>
  <c r="H1" i="1"/>
  <c r="C10" i="1" l="1"/>
  <c r="D10" i="1" s="1"/>
  <c r="E10" i="1" s="1"/>
  <c r="B10" i="1"/>
  <c r="B12" i="3"/>
  <c r="C13" i="3" s="1"/>
  <c r="D10" i="4"/>
  <c r="E10" i="4" s="1"/>
  <c r="B11" i="4"/>
  <c r="D12" i="3"/>
  <c r="E12" i="3" s="1"/>
  <c r="B13" i="3"/>
  <c r="E10" i="3"/>
  <c r="D10" i="2"/>
  <c r="E10" i="2" s="1"/>
  <c r="B11" i="2"/>
  <c r="C11" i="1"/>
  <c r="B11" i="1"/>
  <c r="B12" i="1" s="1"/>
  <c r="D11" i="4" l="1"/>
  <c r="E11" i="4" s="1"/>
  <c r="C12" i="4"/>
  <c r="B12" i="4"/>
  <c r="D13" i="3"/>
  <c r="E13" i="3" s="1"/>
  <c r="B14" i="3"/>
  <c r="C14" i="3"/>
  <c r="D11" i="2"/>
  <c r="E11" i="2" s="1"/>
  <c r="C12" i="2"/>
  <c r="B12" i="2"/>
  <c r="C13" i="1"/>
  <c r="B13" i="1"/>
  <c r="D11" i="1"/>
  <c r="E11" i="1" s="1"/>
  <c r="C12" i="1"/>
  <c r="D12" i="1" s="1"/>
  <c r="E12" i="1" s="1"/>
  <c r="D12" i="4" l="1"/>
  <c r="E12" i="4" s="1"/>
  <c r="C13" i="4"/>
  <c r="B13" i="4"/>
  <c r="D14" i="3"/>
  <c r="E14" i="3" s="1"/>
  <c r="B15" i="3"/>
  <c r="C15" i="3"/>
  <c r="D12" i="2"/>
  <c r="E12" i="2" s="1"/>
  <c r="C13" i="2"/>
  <c r="B13" i="2"/>
  <c r="D13" i="1"/>
  <c r="E13" i="1" s="1"/>
  <c r="B14" i="1"/>
  <c r="C14" i="1"/>
  <c r="D13" i="4" l="1"/>
  <c r="E13" i="4" s="1"/>
  <c r="C14" i="4"/>
  <c r="B14" i="4"/>
  <c r="B16" i="3"/>
  <c r="C16" i="3"/>
  <c r="D15" i="3"/>
  <c r="E15" i="3" s="1"/>
  <c r="D13" i="2"/>
  <c r="E13" i="2" s="1"/>
  <c r="B14" i="2"/>
  <c r="C14" i="2"/>
  <c r="C15" i="1"/>
  <c r="D14" i="1"/>
  <c r="E14" i="1" s="1"/>
  <c r="B15" i="1"/>
  <c r="D14" i="4" l="1"/>
  <c r="E14" i="4" s="1"/>
  <c r="B15" i="4"/>
  <c r="C15" i="4"/>
  <c r="C17" i="3"/>
  <c r="D16" i="3"/>
  <c r="E16" i="3" s="1"/>
  <c r="B17" i="3"/>
  <c r="D14" i="2"/>
  <c r="E14" i="2" s="1"/>
  <c r="B15" i="2"/>
  <c r="C15" i="2"/>
  <c r="D15" i="1"/>
  <c r="E15" i="1" s="1"/>
  <c r="C16" i="1"/>
  <c r="B16" i="1"/>
  <c r="D15" i="4" l="1"/>
  <c r="E15" i="4" s="1"/>
  <c r="C16" i="4"/>
  <c r="B16" i="4"/>
  <c r="D17" i="3"/>
  <c r="E17" i="3" s="1"/>
  <c r="B18" i="3"/>
  <c r="C18" i="3"/>
  <c r="D15" i="2"/>
  <c r="E15" i="2" s="1"/>
  <c r="C16" i="2"/>
  <c r="B16" i="2"/>
  <c r="D16" i="1"/>
  <c r="E16" i="1" s="1"/>
  <c r="C17" i="1"/>
  <c r="B17" i="1"/>
  <c r="D16" i="4" l="1"/>
  <c r="E16" i="4" s="1"/>
  <c r="C17" i="4"/>
  <c r="B17" i="4"/>
  <c r="D18" i="3"/>
  <c r="E18" i="3" s="1"/>
  <c r="B19" i="3"/>
  <c r="C19" i="3"/>
  <c r="D16" i="2"/>
  <c r="E16" i="2" s="1"/>
  <c r="C17" i="2"/>
  <c r="B17" i="2"/>
  <c r="C18" i="1"/>
  <c r="D17" i="1"/>
  <c r="E17" i="1" s="1"/>
  <c r="B18" i="1"/>
  <c r="D17" i="4" l="1"/>
  <c r="E17" i="4" s="1"/>
  <c r="C18" i="4"/>
  <c r="B18" i="4"/>
  <c r="B20" i="3"/>
  <c r="C20" i="3"/>
  <c r="D19" i="3"/>
  <c r="E19" i="3" s="1"/>
  <c r="D17" i="2"/>
  <c r="E17" i="2" s="1"/>
  <c r="B18" i="2"/>
  <c r="C18" i="2"/>
  <c r="C19" i="1"/>
  <c r="D18" i="1"/>
  <c r="E18" i="1" s="1"/>
  <c r="B19" i="1"/>
  <c r="D18" i="4" l="1"/>
  <c r="E18" i="4" s="1"/>
  <c r="C19" i="4"/>
  <c r="B19" i="4"/>
  <c r="C21" i="3"/>
  <c r="D20" i="3"/>
  <c r="E20" i="3" s="1"/>
  <c r="B21" i="3"/>
  <c r="D18" i="2"/>
  <c r="E18" i="2" s="1"/>
  <c r="B19" i="2"/>
  <c r="C19" i="2"/>
  <c r="B20" i="1"/>
  <c r="D19" i="1"/>
  <c r="E19" i="1" s="1"/>
  <c r="C20" i="1"/>
  <c r="D19" i="4" l="1"/>
  <c r="E19" i="4" s="1"/>
  <c r="C20" i="4"/>
  <c r="B20" i="4"/>
  <c r="D21" i="3"/>
  <c r="E21" i="3" s="1"/>
  <c r="D19" i="2"/>
  <c r="E19" i="2" s="1"/>
  <c r="C20" i="2"/>
  <c r="B20" i="2"/>
  <c r="B21" i="1"/>
  <c r="C21" i="1"/>
  <c r="D20" i="1"/>
  <c r="E20" i="1" s="1"/>
  <c r="C22" i="1" l="1"/>
  <c r="B22" i="1"/>
  <c r="D20" i="4"/>
  <c r="E20" i="4" s="1"/>
  <c r="C21" i="4"/>
  <c r="B21" i="4"/>
  <c r="D20" i="2"/>
  <c r="E20" i="2" s="1"/>
  <c r="C21" i="2"/>
  <c r="B21" i="2"/>
  <c r="D21" i="1"/>
  <c r="E21" i="1" s="1"/>
  <c r="C23" i="1" l="1"/>
  <c r="D22" i="1"/>
  <c r="E22" i="1" s="1"/>
  <c r="B23" i="1"/>
  <c r="B22" i="2"/>
  <c r="C22" i="2"/>
  <c r="D21" i="4"/>
  <c r="E21" i="4" s="1"/>
  <c r="D21" i="2"/>
  <c r="E21" i="2" s="1"/>
  <c r="C24" i="1" l="1"/>
  <c r="D23" i="1"/>
  <c r="E23" i="1" s="1"/>
  <c r="B24" i="1"/>
  <c r="D24" i="1" s="1"/>
  <c r="E24" i="1" s="1"/>
  <c r="C23" i="2"/>
  <c r="B23" i="2"/>
  <c r="D22" i="2"/>
  <c r="E22" i="2" s="1"/>
  <c r="C24" i="2" l="1"/>
  <c r="D23" i="2"/>
  <c r="E23" i="2" s="1"/>
  <c r="B24" i="2"/>
  <c r="D24" i="2" s="1"/>
  <c r="E24" i="2" s="1"/>
</calcChain>
</file>

<file path=xl/sharedStrings.xml><?xml version="1.0" encoding="utf-8"?>
<sst xmlns="http://schemas.openxmlformats.org/spreadsheetml/2006/main" count="78" uniqueCount="22">
  <si>
    <t>y bar</t>
  </si>
  <si>
    <t>alpha</t>
  </si>
  <si>
    <t>a1</t>
  </si>
  <si>
    <t>pi star</t>
  </si>
  <si>
    <t>rho</t>
  </si>
  <si>
    <t>a2</t>
  </si>
  <si>
    <t>phi</t>
  </si>
  <si>
    <t>a3</t>
  </si>
  <si>
    <t>theta_pi</t>
  </si>
  <si>
    <t>a4</t>
  </si>
  <si>
    <t>theta_y</t>
  </si>
  <si>
    <t>a5</t>
  </si>
  <si>
    <t>t</t>
  </si>
  <si>
    <t>pi</t>
  </si>
  <si>
    <t>y</t>
  </si>
  <si>
    <t>i</t>
  </si>
  <si>
    <t>r</t>
  </si>
  <si>
    <t>u</t>
  </si>
  <si>
    <t>v</t>
  </si>
  <si>
    <t>pi*</t>
    <phoneticPr fontId="1" type="noConversion"/>
  </si>
  <si>
    <t>r_star</t>
    <phoneticPr fontId="1" type="noConversion"/>
  </si>
  <si>
    <t>r_star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</si>
</sst>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'Demand Shock'!$F$8</c:f>
              <c:strCache>
                <c:ptCount val="1"/>
                <c:pt idx="0">
                  <c:v>u</c:v>
                </c:pt>
              </c:strCache>
            </c:strRef>
          </c:tx>
          <c:marker>
            <c:symbol val="none"/>
          </c:marker>
          <c:cat>
            <c:numRef>
              <c:f>'Demand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'Demand Shock'!$F$9:$F$24</c:f>
              <c:numCache>
                <c:formatCode>General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398192"/>
        <c:axId val="-312397104"/>
      </c:lineChart>
      <c:catAx>
        <c:axId val="-3123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12397104"/>
        <c:crosses val="autoZero"/>
        <c:auto val="1"/>
        <c:lblAlgn val="ctr"/>
        <c:lblOffset val="100"/>
        <c:noMultiLvlLbl val="0"/>
      </c:catAx>
      <c:valAx>
        <c:axId val="-312397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Demand shock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12398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'Great Inflation'!$B$8</c:f>
              <c:strCache>
                <c:ptCount val="1"/>
                <c:pt idx="0">
                  <c:v>pi</c:v>
                </c:pt>
              </c:strCache>
            </c:strRef>
          </c:tx>
          <c:marker>
            <c:symbol val="none"/>
          </c:marker>
          <c:cat>
            <c:numRef>
              <c:f>'Great Inflation'!$A$9:$A$21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'Great Inflation'!$B$9:$B$21</c:f>
              <c:numCache>
                <c:formatCode>0.000_ </c:formatCode>
                <c:ptCount val="13"/>
                <c:pt idx="0" formatCode="General">
                  <c:v>2</c:v>
                </c:pt>
                <c:pt idx="1">
                  <c:v>3.0238907849829348</c:v>
                </c:pt>
                <c:pt idx="2">
                  <c:v>3.0483523395729706</c:v>
                </c:pt>
                <c:pt idx="3">
                  <c:v>3.0733982999040652</c:v>
                </c:pt>
                <c:pt idx="4">
                  <c:v>3.0990426278881213</c:v>
                </c:pt>
                <c:pt idx="5">
                  <c:v>3.1252996189980764</c:v>
                </c:pt>
                <c:pt idx="6">
                  <c:v>3.1521839102369382</c:v>
                </c:pt>
                <c:pt idx="7">
                  <c:v>3.1797104882972063</c:v>
                </c:pt>
                <c:pt idx="8">
                  <c:v>3.2078946979152283</c:v>
                </c:pt>
                <c:pt idx="9">
                  <c:v>3.2367522504251482</c:v>
                </c:pt>
                <c:pt idx="10">
                  <c:v>3.2662992325172167</c:v>
                </c:pt>
                <c:pt idx="11">
                  <c:v>3.296552115205341</c:v>
                </c:pt>
                <c:pt idx="12">
                  <c:v>3.3275277630088813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'Great Inflation'!$D$8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numRef>
              <c:f>'Great Inflation'!$A$9:$A$21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'Great Inflation'!$D$9:$D$21</c:f>
              <c:numCache>
                <c:formatCode>0.000_ </c:formatCode>
                <c:ptCount val="13"/>
                <c:pt idx="0" formatCode="General">
                  <c:v>4</c:v>
                </c:pt>
                <c:pt idx="1">
                  <c:v>4.928327645051195</c:v>
                </c:pt>
                <c:pt idx="2">
                  <c:v>4.9505061212128263</c:v>
                </c:pt>
                <c:pt idx="3">
                  <c:v>4.9732144585796858</c:v>
                </c:pt>
                <c:pt idx="4">
                  <c:v>4.9964653159518964</c:v>
                </c:pt>
                <c:pt idx="5">
                  <c:v>5.0202716545582557</c:v>
                </c:pt>
                <c:pt idx="6">
                  <c:v>5.0446467452814909</c:v>
                </c:pt>
                <c:pt idx="7">
                  <c:v>5.0696041760561332</c:v>
                </c:pt>
                <c:pt idx="8">
                  <c:v>5.0951578594431401</c:v>
                </c:pt>
                <c:pt idx="9">
                  <c:v>5.1213220403854676</c:v>
                </c:pt>
                <c:pt idx="10">
                  <c:v>5.1481113041489426</c:v>
                </c:pt>
                <c:pt idx="11">
                  <c:v>5.1755405844528424</c:v>
                </c:pt>
                <c:pt idx="12">
                  <c:v>5.2036251717947186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'Great Inflation'!$E$8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cat>
            <c:numRef>
              <c:f>'Great Inflation'!$A$9:$A$21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'Great Inflation'!$E$9:$E$21</c:f>
              <c:numCache>
                <c:formatCode>0.000_ </c:formatCode>
                <c:ptCount val="13"/>
                <c:pt idx="0" formatCode="General">
                  <c:v>2</c:v>
                </c:pt>
                <c:pt idx="1">
                  <c:v>1.9044368600682602</c:v>
                </c:pt>
                <c:pt idx="2">
                  <c:v>1.9021537816398557</c:v>
                </c:pt>
                <c:pt idx="3">
                  <c:v>1.8998161586756206</c:v>
                </c:pt>
                <c:pt idx="4">
                  <c:v>1.897422688063775</c:v>
                </c:pt>
                <c:pt idx="5">
                  <c:v>1.8949720355601793</c:v>
                </c:pt>
                <c:pt idx="6">
                  <c:v>1.8924628350445527</c:v>
                </c:pt>
                <c:pt idx="7">
                  <c:v>1.889893687758927</c:v>
                </c:pt>
                <c:pt idx="8">
                  <c:v>1.8872631615279118</c:v>
                </c:pt>
                <c:pt idx="9">
                  <c:v>1.8845697899603193</c:v>
                </c:pt>
                <c:pt idx="10">
                  <c:v>1.8818120716317259</c:v>
                </c:pt>
                <c:pt idx="11">
                  <c:v>1.8789884692475014</c:v>
                </c:pt>
                <c:pt idx="12">
                  <c:v>1.8760974087858373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40106176"/>
        <c:axId val="-307879120"/>
      </c:lineChart>
      <c:catAx>
        <c:axId val="-2401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7879120"/>
        <c:crosses val="autoZero"/>
        <c:auto val="1"/>
        <c:lblAlgn val="ctr"/>
        <c:lblOffset val="100"/>
        <c:noMultiLvlLbl val="0"/>
      </c:catAx>
      <c:valAx>
        <c:axId val="-30787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Inflation, nominal and real interest rates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4010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'Great Inflation'!$G$8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cat>
            <c:numRef>
              <c:f>'Great Inflation'!$A$9:$A$21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'Great Inflation'!$G$9:$G$21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7882928"/>
        <c:axId val="-307881840"/>
      </c:lineChart>
      <c:catAx>
        <c:axId val="-3078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7881840"/>
        <c:crosses val="autoZero"/>
        <c:auto val="1"/>
        <c:lblAlgn val="ctr"/>
        <c:lblOffset val="100"/>
        <c:noMultiLvlLbl val="0"/>
      </c:catAx>
      <c:valAx>
        <c:axId val="-307881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Supply shock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788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'Demand Shock'!$C$8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'Demand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'Demand Shock'!$C$9:$C$24</c:f>
              <c:numCache>
                <c:formatCode>0.000_ </c:formatCode>
                <c:ptCount val="16"/>
                <c:pt idx="0" formatCode="General">
                  <c:v>10</c:v>
                </c:pt>
                <c:pt idx="1">
                  <c:v>9.384615384615385</c:v>
                </c:pt>
                <c:pt idx="2">
                  <c:v>9.4319526627218941</c:v>
                </c:pt>
                <c:pt idx="3">
                  <c:v>9.4756486117432868</c:v>
                </c:pt>
                <c:pt idx="4">
                  <c:v>9.5159833339168802</c:v>
                </c:pt>
                <c:pt idx="5">
                  <c:v>10.168600000538659</c:v>
                </c:pt>
                <c:pt idx="6">
                  <c:v>10.155630769727992</c:v>
                </c:pt>
                <c:pt idx="7">
                  <c:v>10.143659172056608</c:v>
                </c:pt>
                <c:pt idx="8">
                  <c:v>10.132608466513792</c:v>
                </c:pt>
                <c:pt idx="9">
                  <c:v>10.1224078152435</c:v>
                </c:pt>
                <c:pt idx="10">
                  <c:v>10.112991829455538</c:v>
                </c:pt>
                <c:pt idx="11">
                  <c:v>10.104300150266651</c:v>
                </c:pt>
                <c:pt idx="12">
                  <c:v>10.096277061784601</c:v>
                </c:pt>
                <c:pt idx="13">
                  <c:v>10.088871133955017</c:v>
                </c:pt>
                <c:pt idx="14">
                  <c:v>10.082034892881554</c:v>
                </c:pt>
                <c:pt idx="15">
                  <c:v>10.07572451650605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396560"/>
        <c:axId val="-307150128"/>
      </c:lineChart>
      <c:catAx>
        <c:axId val="-31239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7150128"/>
        <c:crosses val="autoZero"/>
        <c:auto val="1"/>
        <c:lblAlgn val="ctr"/>
        <c:lblOffset val="100"/>
        <c:noMultiLvlLbl val="0"/>
      </c:catAx>
      <c:valAx>
        <c:axId val="-307150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Output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1239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'Demand Shock'!$B$8</c:f>
              <c:strCache>
                <c:ptCount val="1"/>
                <c:pt idx="0">
                  <c:v>pi</c:v>
                </c:pt>
              </c:strCache>
            </c:strRef>
          </c:tx>
          <c:marker>
            <c:symbol val="none"/>
          </c:marker>
          <c:cat>
            <c:numRef>
              <c:f>'Demand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'Demand Shock'!$B$9:$B$24</c:f>
              <c:numCache>
                <c:formatCode>0.000_ </c:formatCode>
                <c:ptCount val="16"/>
                <c:pt idx="0" formatCode="General">
                  <c:v>2</c:v>
                </c:pt>
                <c:pt idx="1">
                  <c:v>1.8461538461538463</c:v>
                </c:pt>
                <c:pt idx="2">
                  <c:v>1.7041420118343198</c:v>
                </c:pt>
                <c:pt idx="3">
                  <c:v>1.5730541647701415</c:v>
                </c:pt>
                <c:pt idx="4">
                  <c:v>1.4520499982493615</c:v>
                </c:pt>
                <c:pt idx="5">
                  <c:v>1.4941999983840262</c:v>
                </c:pt>
                <c:pt idx="6">
                  <c:v>1.5331076908160242</c:v>
                </c:pt>
                <c:pt idx="7">
                  <c:v>1.5690224838301763</c:v>
                </c:pt>
                <c:pt idx="8">
                  <c:v>1.6021746004586244</c:v>
                </c:pt>
                <c:pt idx="9">
                  <c:v>1.6327765542694994</c:v>
                </c:pt>
                <c:pt idx="10">
                  <c:v>1.6610245116333844</c:v>
                </c:pt>
                <c:pt idx="11">
                  <c:v>1.6870995492000471</c:v>
                </c:pt>
                <c:pt idx="12">
                  <c:v>1.7111688146461974</c:v>
                </c:pt>
                <c:pt idx="13">
                  <c:v>1.7333865981349517</c:v>
                </c:pt>
                <c:pt idx="14">
                  <c:v>1.7538953213553401</c:v>
                </c:pt>
                <c:pt idx="15">
                  <c:v>1.7728264504818525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Shock'!$D$8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numRef>
              <c:f>'Demand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'Demand Shock'!$D$9:$D$24</c:f>
              <c:numCache>
                <c:formatCode>0.000_ </c:formatCode>
                <c:ptCount val="16"/>
                <c:pt idx="0" formatCode="General">
                  <c:v>4</c:v>
                </c:pt>
                <c:pt idx="1">
                  <c:v>3.4615384615384617</c:v>
                </c:pt>
                <c:pt idx="2">
                  <c:v>3.272189349112427</c:v>
                </c:pt>
                <c:pt idx="3">
                  <c:v>3.0974055530268556</c:v>
                </c:pt>
                <c:pt idx="4">
                  <c:v>2.9360666643324826</c:v>
                </c:pt>
                <c:pt idx="5">
                  <c:v>3.3255999978453685</c:v>
                </c:pt>
                <c:pt idx="6">
                  <c:v>3.3774769210880322</c:v>
                </c:pt>
                <c:pt idx="7">
                  <c:v>3.4253633117735687</c:v>
                </c:pt>
                <c:pt idx="8">
                  <c:v>3.4695661339448325</c:v>
                </c:pt>
                <c:pt idx="9">
                  <c:v>3.5103687390259992</c:v>
                </c:pt>
                <c:pt idx="10">
                  <c:v>3.5480326821778458</c:v>
                </c:pt>
                <c:pt idx="11">
                  <c:v>3.5827993989333962</c:v>
                </c:pt>
                <c:pt idx="12">
                  <c:v>3.6148917528615967</c:v>
                </c:pt>
                <c:pt idx="13">
                  <c:v>3.644515464179936</c:v>
                </c:pt>
                <c:pt idx="14">
                  <c:v>3.6718604284737868</c:v>
                </c:pt>
                <c:pt idx="15">
                  <c:v>3.6971019339758033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Shock'!$E$8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cat>
            <c:numRef>
              <c:f>'Demand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'Demand Shock'!$E$9:$E$24</c:f>
              <c:numCache>
                <c:formatCode>0.000_ </c:formatCode>
                <c:ptCount val="16"/>
                <c:pt idx="0" formatCode="General">
                  <c:v>2</c:v>
                </c:pt>
                <c:pt idx="1">
                  <c:v>1.6153846153846154</c:v>
                </c:pt>
                <c:pt idx="2">
                  <c:v>1.5680473372781072</c:v>
                </c:pt>
                <c:pt idx="3">
                  <c:v>1.5243513882567141</c:v>
                </c:pt>
                <c:pt idx="4">
                  <c:v>1.4840166660831211</c:v>
                </c:pt>
                <c:pt idx="5">
                  <c:v>1.8313999994613424</c:v>
                </c:pt>
                <c:pt idx="6">
                  <c:v>1.8443692302720081</c:v>
                </c:pt>
                <c:pt idx="7">
                  <c:v>1.8563408279433924</c:v>
                </c:pt>
                <c:pt idx="8">
                  <c:v>1.8673915334862081</c:v>
                </c:pt>
                <c:pt idx="9">
                  <c:v>1.8775921847564998</c:v>
                </c:pt>
                <c:pt idx="10">
                  <c:v>1.8870081705444615</c:v>
                </c:pt>
                <c:pt idx="11">
                  <c:v>1.895699849733349</c:v>
                </c:pt>
                <c:pt idx="12">
                  <c:v>1.9037229382153993</c:v>
                </c:pt>
                <c:pt idx="13">
                  <c:v>1.9111288660449843</c:v>
                </c:pt>
                <c:pt idx="14">
                  <c:v>1.9179651071184467</c:v>
                </c:pt>
                <c:pt idx="15">
                  <c:v>1.9242754834939508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7157744"/>
        <c:axId val="-307147408"/>
      </c:lineChart>
      <c:catAx>
        <c:axId val="-30715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7147408"/>
        <c:crosses val="autoZero"/>
        <c:auto val="1"/>
        <c:lblAlgn val="ctr"/>
        <c:lblOffset val="100"/>
        <c:noMultiLvlLbl val="0"/>
      </c:catAx>
      <c:valAx>
        <c:axId val="-307147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Inflation, nominal and real interest rates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715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'Supply Shock'!$G$8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cat>
            <c:numRef>
              <c:f>'Supply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'Supply Shock'!$G$9:$G$24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7153936"/>
        <c:axId val="-307153392"/>
      </c:lineChart>
      <c:catAx>
        <c:axId val="-3071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7153392"/>
        <c:crosses val="autoZero"/>
        <c:auto val="1"/>
        <c:lblAlgn val="ctr"/>
        <c:lblOffset val="100"/>
        <c:noMultiLvlLbl val="0"/>
      </c:catAx>
      <c:valAx>
        <c:axId val="-30715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Supply shock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715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'Supply Shock'!$C$8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'Supply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'Supply Shock'!$C$9:$C$24</c:f>
              <c:numCache>
                <c:formatCode>0.000_ </c:formatCode>
                <c:ptCount val="16"/>
                <c:pt idx="0" formatCode="General">
                  <c:v>10</c:v>
                </c:pt>
                <c:pt idx="1">
                  <c:v>9.6923076923076916</c:v>
                </c:pt>
                <c:pt idx="2">
                  <c:v>9.4082840236686387</c:v>
                </c:pt>
                <c:pt idx="3">
                  <c:v>9.4538006372325896</c:v>
                </c:pt>
                <c:pt idx="4">
                  <c:v>9.4958159728300835</c:v>
                </c:pt>
                <c:pt idx="5">
                  <c:v>9.534599359535461</c:v>
                </c:pt>
                <c:pt idx="6">
                  <c:v>9.5703994088019648</c:v>
                </c:pt>
                <c:pt idx="7">
                  <c:v>9.6034456081248898</c:v>
                </c:pt>
                <c:pt idx="8">
                  <c:v>9.633949792115283</c:v>
                </c:pt>
                <c:pt idx="9">
                  <c:v>9.6621075004141073</c:v>
                </c:pt>
                <c:pt idx="10">
                  <c:v>9.6880992311514831</c:v>
                </c:pt>
                <c:pt idx="11">
                  <c:v>9.7120915979859852</c:v>
                </c:pt>
                <c:pt idx="12">
                  <c:v>9.73423839814091</c:v>
                </c:pt>
                <c:pt idx="13">
                  <c:v>9.7546815982839163</c:v>
                </c:pt>
                <c:pt idx="14">
                  <c:v>9.7735522445697693</c:v>
                </c:pt>
                <c:pt idx="15">
                  <c:v>9.790971302679786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6717104"/>
        <c:axId val="-306711664"/>
      </c:lineChart>
      <c:catAx>
        <c:axId val="-30671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6711664"/>
        <c:crosses val="autoZero"/>
        <c:auto val="1"/>
        <c:lblAlgn val="ctr"/>
        <c:lblOffset val="100"/>
        <c:noMultiLvlLbl val="0"/>
      </c:catAx>
      <c:valAx>
        <c:axId val="-30671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Output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6717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'Supply Shock'!$B$8</c:f>
              <c:strCache>
                <c:ptCount val="1"/>
                <c:pt idx="0">
                  <c:v>pi</c:v>
                </c:pt>
              </c:strCache>
            </c:strRef>
          </c:tx>
          <c:marker>
            <c:symbol val="none"/>
          </c:marker>
          <c:cat>
            <c:numRef>
              <c:f>'Supply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'Supply Shock'!$B$9:$B$24</c:f>
              <c:numCache>
                <c:formatCode>0.000_ </c:formatCode>
                <c:ptCount val="16"/>
                <c:pt idx="0" formatCode="General">
                  <c:v>2</c:v>
                </c:pt>
                <c:pt idx="1">
                  <c:v>2.9230769230769229</c:v>
                </c:pt>
                <c:pt idx="2">
                  <c:v>3.7751479289940826</c:v>
                </c:pt>
                <c:pt idx="3">
                  <c:v>3.63859808830223</c:v>
                </c:pt>
                <c:pt idx="4">
                  <c:v>3.5125520815097508</c:v>
                </c:pt>
                <c:pt idx="5">
                  <c:v>3.3962019213936161</c:v>
                </c:pt>
                <c:pt idx="6">
                  <c:v>3.2888017735941073</c:v>
                </c:pt>
                <c:pt idx="7">
                  <c:v>3.1896631756253297</c:v>
                </c:pt>
                <c:pt idx="8">
                  <c:v>3.0981506236541505</c:v>
                </c:pt>
                <c:pt idx="9">
                  <c:v>3.0136774987576773</c:v>
                </c:pt>
                <c:pt idx="10">
                  <c:v>2.9357023065455485</c:v>
                </c:pt>
                <c:pt idx="11">
                  <c:v>2.8637252060420448</c:v>
                </c:pt>
                <c:pt idx="12">
                  <c:v>2.7972848055772723</c:v>
                </c:pt>
                <c:pt idx="13">
                  <c:v>2.7359552051482514</c:v>
                </c:pt>
                <c:pt idx="14">
                  <c:v>2.6793432662906937</c:v>
                </c:pt>
                <c:pt idx="15">
                  <c:v>2.6270860919606402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'Supply Shock'!$D$8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numRef>
              <c:f>'Supply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'Supply Shock'!$D$9:$D$24</c:f>
              <c:numCache>
                <c:formatCode>0.000_ </c:formatCode>
                <c:ptCount val="16"/>
                <c:pt idx="0" formatCode="General">
                  <c:v>4</c:v>
                </c:pt>
                <c:pt idx="1">
                  <c:v>5.2307692307692308</c:v>
                </c:pt>
                <c:pt idx="2">
                  <c:v>6.3668639053254426</c:v>
                </c:pt>
                <c:pt idx="3">
                  <c:v>6.1847974510696391</c:v>
                </c:pt>
                <c:pt idx="4">
                  <c:v>6.0167361086796687</c:v>
                </c:pt>
                <c:pt idx="5">
                  <c:v>5.8616025618581551</c:v>
                </c:pt>
                <c:pt idx="6">
                  <c:v>5.7184023647921434</c:v>
                </c:pt>
                <c:pt idx="7">
                  <c:v>5.5862175675004391</c:v>
                </c:pt>
                <c:pt idx="8">
                  <c:v>5.4642008315388679</c:v>
                </c:pt>
                <c:pt idx="9">
                  <c:v>5.3515699983435701</c:v>
                </c:pt>
                <c:pt idx="10">
                  <c:v>5.247603075394065</c:v>
                </c:pt>
                <c:pt idx="11">
                  <c:v>5.1516336080560592</c:v>
                </c:pt>
                <c:pt idx="12">
                  <c:v>5.0630464074363628</c:v>
                </c:pt>
                <c:pt idx="13">
                  <c:v>4.9812736068643346</c:v>
                </c:pt>
                <c:pt idx="14">
                  <c:v>4.9057910217209253</c:v>
                </c:pt>
                <c:pt idx="15">
                  <c:v>4.8361147892808534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'Supply Shock'!$E$8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cat>
            <c:numRef>
              <c:f>'Supply Shock'!$A$9:$A$24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'Supply Shock'!$E$9:$E$24</c:f>
              <c:numCache>
                <c:formatCode>0.000_ </c:formatCode>
                <c:ptCount val="16"/>
                <c:pt idx="0" formatCode="General">
                  <c:v>2</c:v>
                </c:pt>
                <c:pt idx="1">
                  <c:v>2.3076923076923079</c:v>
                </c:pt>
                <c:pt idx="2">
                  <c:v>2.59171597633136</c:v>
                </c:pt>
                <c:pt idx="3">
                  <c:v>2.5461993627674091</c:v>
                </c:pt>
                <c:pt idx="4">
                  <c:v>2.5041840271699178</c:v>
                </c:pt>
                <c:pt idx="5">
                  <c:v>2.465400640464539</c:v>
                </c:pt>
                <c:pt idx="6">
                  <c:v>2.4296005911980361</c:v>
                </c:pt>
                <c:pt idx="7">
                  <c:v>2.3965543918751093</c:v>
                </c:pt>
                <c:pt idx="8">
                  <c:v>2.3660502078847174</c:v>
                </c:pt>
                <c:pt idx="9">
                  <c:v>2.3378924995858927</c:v>
                </c:pt>
                <c:pt idx="10">
                  <c:v>2.3119007688485165</c:v>
                </c:pt>
                <c:pt idx="11">
                  <c:v>2.2879084020140144</c:v>
                </c:pt>
                <c:pt idx="12">
                  <c:v>2.2657616018590905</c:v>
                </c:pt>
                <c:pt idx="13">
                  <c:v>2.2453184017160832</c:v>
                </c:pt>
                <c:pt idx="14">
                  <c:v>2.2264477554302315</c:v>
                </c:pt>
                <c:pt idx="15">
                  <c:v>2.2090286973202131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6707856"/>
        <c:axId val="-306708944"/>
      </c:lineChart>
      <c:catAx>
        <c:axId val="-30670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306708944"/>
        <c:crosses val="autoZero"/>
        <c:auto val="1"/>
        <c:lblAlgn val="ctr"/>
        <c:lblOffset val="100"/>
        <c:noMultiLvlLbl val="0"/>
      </c:catAx>
      <c:valAx>
        <c:axId val="-30670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Inflation, nominal, and real interest rates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670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'Policy Shift'!$H$8</c:f>
              <c:strCache>
                <c:ptCount val="1"/>
                <c:pt idx="0">
                  <c:v>pi*</c:v>
                </c:pt>
              </c:strCache>
            </c:strRef>
          </c:tx>
          <c:marker>
            <c:symbol val="none"/>
          </c:marker>
          <c:cat>
            <c:numRef>
              <c:f>'Policy Shift'!$A$9:$A$21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'Policy Shift'!$H$9:$H$21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6711120"/>
        <c:axId val="-252514816"/>
      </c:lineChart>
      <c:catAx>
        <c:axId val="-30671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52514816"/>
        <c:crosses val="autoZero"/>
        <c:auto val="1"/>
        <c:lblAlgn val="ctr"/>
        <c:lblOffset val="100"/>
        <c:noMultiLvlLbl val="0"/>
      </c:catAx>
      <c:valAx>
        <c:axId val="-25251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Target Inflation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06711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'Policy Shift'!$C$8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'Policy Shift'!$A$9:$A$21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'Policy Shift'!$C$9:$C$21</c:f>
              <c:numCache>
                <c:formatCode>0.000_ </c:formatCode>
                <c:ptCount val="13"/>
                <c:pt idx="0" formatCode="General">
                  <c:v>10</c:v>
                </c:pt>
                <c:pt idx="1">
                  <c:v>9.6923076923076916</c:v>
                </c:pt>
                <c:pt idx="2">
                  <c:v>9.7159763313609471</c:v>
                </c:pt>
                <c:pt idx="3">
                  <c:v>9.7378243058716425</c:v>
                </c:pt>
                <c:pt idx="4">
                  <c:v>9.7579916669584392</c:v>
                </c:pt>
                <c:pt idx="5">
                  <c:v>9.7766076925770218</c:v>
                </c:pt>
                <c:pt idx="6">
                  <c:v>9.793791716224943</c:v>
                </c:pt>
                <c:pt idx="7">
                  <c:v>9.8096538918999467</c:v>
                </c:pt>
                <c:pt idx="8">
                  <c:v>9.8242959002153363</c:v>
                </c:pt>
                <c:pt idx="9">
                  <c:v>9.837811600198771</c:v>
                </c:pt>
                <c:pt idx="10">
                  <c:v>9.8502876309527121</c:v>
                </c:pt>
                <c:pt idx="11">
                  <c:v>9.8618039670332731</c:v>
                </c:pt>
                <c:pt idx="12">
                  <c:v>9.8724344311076369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2511008"/>
        <c:axId val="-252521344"/>
      </c:lineChart>
      <c:catAx>
        <c:axId val="-25251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52521344"/>
        <c:crosses val="autoZero"/>
        <c:auto val="1"/>
        <c:lblAlgn val="ctr"/>
        <c:lblOffset val="100"/>
        <c:noMultiLvlLbl val="0"/>
      </c:catAx>
      <c:valAx>
        <c:axId val="-25252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Output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5251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'Policy Shift'!$B$8</c:f>
              <c:strCache>
                <c:ptCount val="1"/>
                <c:pt idx="0">
                  <c:v>pi</c:v>
                </c:pt>
              </c:strCache>
            </c:strRef>
          </c:tx>
          <c:marker>
            <c:symbol val="none"/>
          </c:marker>
          <c:cat>
            <c:numRef>
              <c:f>'Policy Shift'!$A$9:$A$21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'Policy Shift'!$B$9:$B$21</c:f>
              <c:numCache>
                <c:formatCode>0.000_ </c:formatCode>
                <c:ptCount val="13"/>
                <c:pt idx="0" formatCode="General">
                  <c:v>2</c:v>
                </c:pt>
                <c:pt idx="1">
                  <c:v>1.9230769230769231</c:v>
                </c:pt>
                <c:pt idx="2">
                  <c:v>1.8520710059171599</c:v>
                </c:pt>
                <c:pt idx="3">
                  <c:v>1.7865270823850707</c:v>
                </c:pt>
                <c:pt idx="4">
                  <c:v>1.7260249991246808</c:v>
                </c:pt>
                <c:pt idx="5">
                  <c:v>1.6701769222689362</c:v>
                </c:pt>
                <c:pt idx="6">
                  <c:v>1.618624851325172</c:v>
                </c:pt>
                <c:pt idx="7">
                  <c:v>1.5710383243001589</c:v>
                </c:pt>
                <c:pt idx="8">
                  <c:v>1.527112299353993</c:v>
                </c:pt>
                <c:pt idx="9">
                  <c:v>1.4865651994036859</c:v>
                </c:pt>
                <c:pt idx="10">
                  <c:v>1.4491371071418639</c:v>
                </c:pt>
                <c:pt idx="11">
                  <c:v>1.4145880989001822</c:v>
                </c:pt>
                <c:pt idx="12">
                  <c:v>1.3826967066770912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'Policy Shift'!$D$8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numRef>
              <c:f>'Policy Shift'!$A$9:$A$21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'Policy Shift'!$D$9:$D$21</c:f>
              <c:numCache>
                <c:formatCode>0.000_ </c:formatCode>
                <c:ptCount val="13"/>
                <c:pt idx="0" formatCode="General">
                  <c:v>4</c:v>
                </c:pt>
                <c:pt idx="1">
                  <c:v>4.2307692307692308</c:v>
                </c:pt>
                <c:pt idx="2">
                  <c:v>4.1360946745562135</c:v>
                </c:pt>
                <c:pt idx="3">
                  <c:v>4.0487027765134274</c:v>
                </c:pt>
                <c:pt idx="4">
                  <c:v>3.9680333321662404</c:v>
                </c:pt>
                <c:pt idx="5">
                  <c:v>3.8935692296919155</c:v>
                </c:pt>
                <c:pt idx="6">
                  <c:v>3.8248331351002292</c:v>
                </c:pt>
                <c:pt idx="7">
                  <c:v>3.7613844324002117</c:v>
                </c:pt>
                <c:pt idx="8">
                  <c:v>3.7028163991386576</c:v>
                </c:pt>
                <c:pt idx="9">
                  <c:v>3.6487535992049147</c:v>
                </c:pt>
                <c:pt idx="10">
                  <c:v>3.5988494761891516</c:v>
                </c:pt>
                <c:pt idx="11">
                  <c:v>3.5527841318669102</c:v>
                </c:pt>
                <c:pt idx="12">
                  <c:v>3.5102622755694552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'Policy Shift'!$E$8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cat>
            <c:numRef>
              <c:f>'Policy Shift'!$A$9:$A$21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'Policy Shift'!$E$9:$E$21</c:f>
              <c:numCache>
                <c:formatCode>0.000_ </c:formatCode>
                <c:ptCount val="13"/>
                <c:pt idx="0" formatCode="General">
                  <c:v>2</c:v>
                </c:pt>
                <c:pt idx="1">
                  <c:v>2.3076923076923075</c:v>
                </c:pt>
                <c:pt idx="2">
                  <c:v>2.2840236686390538</c:v>
                </c:pt>
                <c:pt idx="3">
                  <c:v>2.2621756941283566</c:v>
                </c:pt>
                <c:pt idx="4">
                  <c:v>2.2420083330415599</c:v>
                </c:pt>
                <c:pt idx="5">
                  <c:v>2.2233923074229791</c:v>
                </c:pt>
                <c:pt idx="6">
                  <c:v>2.206208283775057</c:v>
                </c:pt>
                <c:pt idx="7">
                  <c:v>2.1903461081000528</c:v>
                </c:pt>
                <c:pt idx="8">
                  <c:v>2.1757040997846646</c:v>
                </c:pt>
                <c:pt idx="9">
                  <c:v>2.162188399801229</c:v>
                </c:pt>
                <c:pt idx="10">
                  <c:v>2.1497123690472879</c:v>
                </c:pt>
                <c:pt idx="11">
                  <c:v>2.1381960329667278</c:v>
                </c:pt>
                <c:pt idx="12">
                  <c:v>2.127565568892364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40115968"/>
        <c:axId val="-240104000"/>
      </c:lineChart>
      <c:catAx>
        <c:axId val="-24011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40104000"/>
        <c:crosses val="autoZero"/>
        <c:auto val="1"/>
        <c:lblAlgn val="ctr"/>
        <c:lblOffset val="100"/>
        <c:noMultiLvlLbl val="0"/>
      </c:catAx>
      <c:valAx>
        <c:axId val="-24010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Inflation, nominal</a:t>
                </a:r>
                <a:r>
                  <a:rPr lang="en-US" altLang="zh-CN" baseline="0"/>
                  <a:t> and real interest rates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4011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6</xdr:row>
      <xdr:rowOff>95250</xdr:rowOff>
    </xdr:from>
    <xdr:to>
      <xdr:col>15</xdr:col>
      <xdr:colOff>490537</xdr:colOff>
      <xdr:row>17</xdr:row>
      <xdr:rowOff>19050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17</xdr:row>
      <xdr:rowOff>19050</xdr:rowOff>
    </xdr:from>
    <xdr:to>
      <xdr:col>15</xdr:col>
      <xdr:colOff>490537</xdr:colOff>
      <xdr:row>27</xdr:row>
      <xdr:rowOff>114300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257175</xdr:colOff>
      <xdr:row>27</xdr:row>
      <xdr:rowOff>114300</xdr:rowOff>
    </xdr:from>
    <xdr:to>
      <xdr:col>15</xdr:col>
      <xdr:colOff>490537</xdr:colOff>
      <xdr:row>38</xdr:row>
      <xdr:rowOff>38100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11</xdr:row>
      <xdr:rowOff>0</xdr:rowOff>
    </xdr:from>
    <xdr:to>
      <xdr:col>16</xdr:col>
      <xdr:colOff>14287</xdr:colOff>
      <xdr:row>22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21</xdr:row>
      <xdr:rowOff>161925</xdr:rowOff>
    </xdr:from>
    <xdr:to>
      <xdr:col>16</xdr:col>
      <xdr:colOff>14287</xdr:colOff>
      <xdr:row>32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638175</xdr:colOff>
      <xdr:row>32</xdr:row>
      <xdr:rowOff>161925</xdr:rowOff>
    </xdr:from>
    <xdr:to>
      <xdr:col>16</xdr:col>
      <xdr:colOff>14287</xdr:colOff>
      <xdr:row>43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3</xdr:row>
      <xdr:rowOff>152400</xdr:rowOff>
    </xdr:from>
    <xdr:to>
      <xdr:col>16</xdr:col>
      <xdr:colOff>547686</xdr:colOff>
      <xdr:row>15</xdr:row>
      <xdr:rowOff>152400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476249</xdr:colOff>
      <xdr:row>15</xdr:row>
      <xdr:rowOff>152400</xdr:rowOff>
    </xdr:from>
    <xdr:to>
      <xdr:col>16</xdr:col>
      <xdr:colOff>547686</xdr:colOff>
      <xdr:row>27</xdr:row>
      <xdr:rowOff>152400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476249</xdr:colOff>
      <xdr:row>27</xdr:row>
      <xdr:rowOff>152400</xdr:rowOff>
    </xdr:from>
    <xdr:to>
      <xdr:col>16</xdr:col>
      <xdr:colOff>547686</xdr:colOff>
      <xdr:row>39</xdr:row>
      <xdr:rowOff>152400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219074</xdr:colOff>
      <xdr:row>16</xdr:row>
      <xdr:rowOff>161925</xdr:rowOff>
    </xdr:from>
    <xdr:to>
      <xdr:col>15</xdr:col>
      <xdr:colOff>423861</xdr:colOff>
      <xdr:row>29</xdr:row>
      <xdr:rowOff>104775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219074</xdr:colOff>
      <xdr:row>4</xdr:row>
      <xdr:rowOff>38100</xdr:rowOff>
    </xdr:from>
    <xdr:to>
      <xdr:col>15</xdr:col>
      <xdr:colOff>423861</xdr:colOff>
      <xdr:row>16</xdr:row>
      <xdr:rowOff>152400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2" sqref="D2:E4"/>
    </sheetView>
  </sheetViews>
  <sheetFormatPr defaultRowHeight="14.4" x14ac:dyDescent="0.25"/>
  <sheetData>
    <row r="1" spans="1:8" x14ac:dyDescent="0.25">
      <c r="A1" s="1" t="s">
        <v>0</v>
      </c>
      <c r="B1" s="1">
        <v>10</v>
      </c>
      <c r="C1" s="1"/>
      <c r="D1" s="1" t="s">
        <v>1</v>
      </c>
      <c r="E1" s="1">
        <v>1</v>
      </c>
      <c r="F1" s="1"/>
      <c r="G1" s="1" t="s">
        <v>2</v>
      </c>
      <c r="H1" s="1">
        <f>1/(1+E2*E1*E3/(1+E1*E4))</f>
        <v>0.92307692307692313</v>
      </c>
    </row>
    <row r="2" spans="1:8" x14ac:dyDescent="0.25">
      <c r="A2" s="1" t="s">
        <v>3</v>
      </c>
      <c r="B2" s="1">
        <v>2</v>
      </c>
      <c r="C2" s="1"/>
      <c r="D2" s="1" t="s">
        <v>6</v>
      </c>
      <c r="E2" s="1">
        <v>0.25</v>
      </c>
      <c r="F2" s="1"/>
      <c r="G2" s="1" t="s">
        <v>5</v>
      </c>
      <c r="H2" s="1">
        <f>E2*E1*E3/(1+E1*E4+E2*E1*E3)</f>
        <v>7.6923076923076927E-2</v>
      </c>
    </row>
    <row r="3" spans="1:8" x14ac:dyDescent="0.25">
      <c r="A3" s="1" t="s">
        <v>4</v>
      </c>
      <c r="B3" s="1">
        <v>2</v>
      </c>
      <c r="C3" s="1"/>
      <c r="D3" s="1" t="s">
        <v>8</v>
      </c>
      <c r="E3" s="1">
        <v>0.5</v>
      </c>
      <c r="F3" s="1"/>
      <c r="G3" s="1" t="s">
        <v>7</v>
      </c>
      <c r="H3" s="1">
        <f>E2/(1+E1*E4+E2*E1*E3)</f>
        <v>0.15384615384615385</v>
      </c>
    </row>
    <row r="4" spans="1:8" x14ac:dyDescent="0.25">
      <c r="A4" s="1"/>
      <c r="B4" s="1"/>
      <c r="C4" s="1"/>
      <c r="D4" s="1" t="s">
        <v>10</v>
      </c>
      <c r="E4" s="1">
        <v>0.5</v>
      </c>
      <c r="F4" s="1"/>
      <c r="G4" s="1" t="s">
        <v>9</v>
      </c>
      <c r="H4" s="1">
        <f>E1*E3/(1+E1*E4+E2*E1*E3)</f>
        <v>0.30769230769230771</v>
      </c>
    </row>
    <row r="5" spans="1:8" x14ac:dyDescent="0.25">
      <c r="A5" s="1"/>
      <c r="B5" s="1"/>
      <c r="C5" s="1"/>
      <c r="F5" s="1"/>
      <c r="G5" s="1" t="s">
        <v>11</v>
      </c>
      <c r="H5" s="1">
        <f>1/(1+E1*E4+E2*E1*E3)</f>
        <v>0.61538461538461542</v>
      </c>
    </row>
    <row r="8" spans="1:8" x14ac:dyDescent="0.25">
      <c r="A8" s="1" t="s">
        <v>12</v>
      </c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/>
    </row>
    <row r="9" spans="1:8" x14ac:dyDescent="0.25">
      <c r="A9" s="1">
        <v>0</v>
      </c>
      <c r="B9" s="1">
        <f>B2</f>
        <v>2</v>
      </c>
      <c r="C9" s="1">
        <f>B1</f>
        <v>10</v>
      </c>
      <c r="D9" s="1">
        <f>E9+B9</f>
        <v>4</v>
      </c>
      <c r="E9" s="1">
        <f>B3</f>
        <v>2</v>
      </c>
      <c r="F9" s="1">
        <v>0</v>
      </c>
      <c r="G9" s="1">
        <v>0</v>
      </c>
      <c r="H9" s="1"/>
    </row>
    <row r="10" spans="1:8" x14ac:dyDescent="0.25">
      <c r="A10" s="1">
        <v>1</v>
      </c>
      <c r="B10" s="2">
        <f>$H$1*(B9+G10)+$H$2*$B$2+$H$3*F10</f>
        <v>1.8461538461538463</v>
      </c>
      <c r="C10" s="2">
        <f>$B$1+$H$4*($B$2-B9-G10)+$H$5*F10</f>
        <v>9.384615384615385</v>
      </c>
      <c r="D10" s="2">
        <f>B10+$B$3+$E$3*(B10-$B$2)+$E$4*(C10-$B$1)</f>
        <v>3.4615384615384617</v>
      </c>
      <c r="E10" s="2">
        <f>D10-B10</f>
        <v>1.6153846153846154</v>
      </c>
      <c r="F10" s="1">
        <v>-1</v>
      </c>
      <c r="G10" s="1">
        <v>0</v>
      </c>
      <c r="H10" s="1"/>
    </row>
    <row r="11" spans="1:8" x14ac:dyDescent="0.25">
      <c r="A11" s="1">
        <v>2</v>
      </c>
      <c r="B11" s="2">
        <f t="shared" ref="B11:B21" si="0">$H$1*(B10+G11)+$H$2*$B$2+$H$3*F11</f>
        <v>1.7041420118343198</v>
      </c>
      <c r="C11" s="2">
        <f t="shared" ref="C11:C21" si="1">$B$1+$H$4*($B$2-B10-G11)+$H$5*F11</f>
        <v>9.4319526627218941</v>
      </c>
      <c r="D11" s="2">
        <f>B11+$B$3+$E$3*(B11-$B$2)+$E$4*(C11-$B$1)</f>
        <v>3.272189349112427</v>
      </c>
      <c r="E11" s="2">
        <f t="shared" ref="E11:E21" si="2">D11-B11</f>
        <v>1.5680473372781072</v>
      </c>
      <c r="F11" s="1">
        <v>-1</v>
      </c>
      <c r="G11" s="1">
        <v>0</v>
      </c>
      <c r="H11" s="1"/>
    </row>
    <row r="12" spans="1:8" x14ac:dyDescent="0.25">
      <c r="A12" s="1">
        <v>3</v>
      </c>
      <c r="B12" s="2">
        <f t="shared" si="0"/>
        <v>1.5730541647701415</v>
      </c>
      <c r="C12" s="2">
        <f t="shared" si="1"/>
        <v>9.4756486117432868</v>
      </c>
      <c r="D12" s="2">
        <f>B12+$B$3+$E$3*(B12-$B$2)+$E$4*(C12-$B$1)</f>
        <v>3.0974055530268556</v>
      </c>
      <c r="E12" s="2">
        <f t="shared" si="2"/>
        <v>1.5243513882567141</v>
      </c>
      <c r="F12" s="1">
        <v>-1</v>
      </c>
      <c r="G12" s="1">
        <v>0</v>
      </c>
      <c r="H12" s="1"/>
    </row>
    <row r="13" spans="1:8" x14ac:dyDescent="0.25">
      <c r="A13" s="1">
        <v>4</v>
      </c>
      <c r="B13" s="2">
        <f t="shared" si="0"/>
        <v>1.4520499982493615</v>
      </c>
      <c r="C13" s="2">
        <f t="shared" si="1"/>
        <v>9.5159833339168802</v>
      </c>
      <c r="D13" s="2">
        <f>B13+$B$3+$E$3*(B13-$B$2)+$E$4*(C13-$B$1)</f>
        <v>2.9360666643324826</v>
      </c>
      <c r="E13" s="2">
        <f t="shared" si="2"/>
        <v>1.4840166660831211</v>
      </c>
      <c r="F13" s="1">
        <v>-1</v>
      </c>
      <c r="G13" s="1">
        <v>0</v>
      </c>
      <c r="H13" s="1"/>
    </row>
    <row r="14" spans="1:8" x14ac:dyDescent="0.25">
      <c r="A14" s="1">
        <v>5</v>
      </c>
      <c r="B14" s="2">
        <f t="shared" si="0"/>
        <v>1.4941999983840262</v>
      </c>
      <c r="C14" s="2">
        <f t="shared" si="1"/>
        <v>10.168600000538659</v>
      </c>
      <c r="D14" s="2">
        <f>B14+$B$3+$E$3*(B14-$B$2)+$E$4*(C14-$B$1)</f>
        <v>3.3255999978453685</v>
      </c>
      <c r="E14" s="2">
        <f t="shared" si="2"/>
        <v>1.8313999994613424</v>
      </c>
      <c r="F14" s="1">
        <v>0</v>
      </c>
      <c r="G14" s="1">
        <v>0</v>
      </c>
      <c r="H14" s="1"/>
    </row>
    <row r="15" spans="1:8" x14ac:dyDescent="0.25">
      <c r="A15" s="1">
        <v>6</v>
      </c>
      <c r="B15" s="2">
        <f t="shared" si="0"/>
        <v>1.5331076908160242</v>
      </c>
      <c r="C15" s="2">
        <f t="shared" si="1"/>
        <v>10.155630769727992</v>
      </c>
      <c r="D15" s="2">
        <f>B15+$B$3+$E$3*(B15-$B$2)+$E$4*(C15-$B$1)</f>
        <v>3.3774769210880322</v>
      </c>
      <c r="E15" s="2">
        <f t="shared" si="2"/>
        <v>1.8443692302720081</v>
      </c>
      <c r="F15" s="1">
        <v>0</v>
      </c>
      <c r="G15" s="1">
        <v>0</v>
      </c>
    </row>
    <row r="16" spans="1:8" x14ac:dyDescent="0.25">
      <c r="A16" s="1">
        <v>7</v>
      </c>
      <c r="B16" s="2">
        <f t="shared" si="0"/>
        <v>1.5690224838301763</v>
      </c>
      <c r="C16" s="2">
        <f t="shared" si="1"/>
        <v>10.143659172056608</v>
      </c>
      <c r="D16" s="2">
        <f>B16+$B$3+$E$3*(B16-$B$2)+$E$4*(C16-$B$1)</f>
        <v>3.4253633117735687</v>
      </c>
      <c r="E16" s="2">
        <f t="shared" si="2"/>
        <v>1.8563408279433924</v>
      </c>
      <c r="F16" s="1">
        <v>0</v>
      </c>
      <c r="G16" s="1">
        <v>0</v>
      </c>
    </row>
    <row r="17" spans="1:7" x14ac:dyDescent="0.25">
      <c r="A17" s="1">
        <v>8</v>
      </c>
      <c r="B17" s="2">
        <f t="shared" si="0"/>
        <v>1.6021746004586244</v>
      </c>
      <c r="C17" s="2">
        <f t="shared" si="1"/>
        <v>10.132608466513792</v>
      </c>
      <c r="D17" s="2">
        <f>B17+$B$3+$E$3*(B17-$B$2)+$E$4*(C17-$B$1)</f>
        <v>3.4695661339448325</v>
      </c>
      <c r="E17" s="2">
        <f t="shared" si="2"/>
        <v>1.8673915334862081</v>
      </c>
      <c r="F17" s="1">
        <v>0</v>
      </c>
      <c r="G17" s="1">
        <v>0</v>
      </c>
    </row>
    <row r="18" spans="1:7" x14ac:dyDescent="0.25">
      <c r="A18" s="1">
        <v>9</v>
      </c>
      <c r="B18" s="2">
        <f t="shared" si="0"/>
        <v>1.6327765542694994</v>
      </c>
      <c r="C18" s="2">
        <f t="shared" si="1"/>
        <v>10.1224078152435</v>
      </c>
      <c r="D18" s="2">
        <f>B18+$B$3+$E$3*(B18-$B$2)+$E$4*(C18-$B$1)</f>
        <v>3.5103687390259992</v>
      </c>
      <c r="E18" s="2">
        <f t="shared" si="2"/>
        <v>1.8775921847564998</v>
      </c>
      <c r="F18" s="1">
        <v>0</v>
      </c>
      <c r="G18" s="1">
        <v>0</v>
      </c>
    </row>
    <row r="19" spans="1:7" x14ac:dyDescent="0.25">
      <c r="A19" s="1">
        <v>10</v>
      </c>
      <c r="B19" s="2">
        <f t="shared" si="0"/>
        <v>1.6610245116333844</v>
      </c>
      <c r="C19" s="2">
        <f t="shared" si="1"/>
        <v>10.112991829455538</v>
      </c>
      <c r="D19" s="2">
        <f>B19+$B$3+$E$3*(B19-$B$2)+$E$4*(C19-$B$1)</f>
        <v>3.5480326821778458</v>
      </c>
      <c r="E19" s="2">
        <f t="shared" si="2"/>
        <v>1.8870081705444615</v>
      </c>
      <c r="F19" s="1">
        <v>0</v>
      </c>
      <c r="G19" s="1">
        <v>0</v>
      </c>
    </row>
    <row r="20" spans="1:7" x14ac:dyDescent="0.25">
      <c r="A20" s="1">
        <v>11</v>
      </c>
      <c r="B20" s="2">
        <f t="shared" si="0"/>
        <v>1.6870995492000471</v>
      </c>
      <c r="C20" s="2">
        <f t="shared" si="1"/>
        <v>10.104300150266651</v>
      </c>
      <c r="D20" s="2">
        <f>B20+$B$3+$E$3*(B20-$B$2)+$E$4*(C20-$B$1)</f>
        <v>3.5827993989333962</v>
      </c>
      <c r="E20" s="2">
        <f t="shared" si="2"/>
        <v>1.895699849733349</v>
      </c>
      <c r="F20" s="1">
        <v>0</v>
      </c>
      <c r="G20" s="1">
        <v>0</v>
      </c>
    </row>
    <row r="21" spans="1:7" x14ac:dyDescent="0.25">
      <c r="A21" s="1">
        <v>12</v>
      </c>
      <c r="B21" s="2">
        <f t="shared" si="0"/>
        <v>1.7111688146461974</v>
      </c>
      <c r="C21" s="2">
        <f t="shared" si="1"/>
        <v>10.096277061784601</v>
      </c>
      <c r="D21" s="2">
        <f>B21+$B$3+$E$3*(B21-$B$2)+$E$4*(C21-$B$1)</f>
        <v>3.6148917528615967</v>
      </c>
      <c r="E21" s="2">
        <f t="shared" si="2"/>
        <v>1.9037229382153993</v>
      </c>
      <c r="F21" s="1">
        <v>0</v>
      </c>
      <c r="G21" s="1">
        <v>0</v>
      </c>
    </row>
    <row r="22" spans="1:7" x14ac:dyDescent="0.25">
      <c r="A22" s="1">
        <v>13</v>
      </c>
      <c r="B22" s="2">
        <f t="shared" ref="B22:B24" si="3">$H$1*(B21+G22)+$H$2*$B$2+$H$3*F22</f>
        <v>1.7333865981349517</v>
      </c>
      <c r="C22" s="2">
        <f t="shared" ref="C22:C24" si="4">$B$1+$H$4*($B$2-B21-G22)+$H$5*F22</f>
        <v>10.088871133955017</v>
      </c>
      <c r="D22" s="2">
        <f>B22+$B$3+$E$3*(B22-$B$2)+$E$4*(C22-$B$1)</f>
        <v>3.644515464179936</v>
      </c>
      <c r="E22" s="2">
        <f t="shared" ref="E22:E24" si="5">D22-B22</f>
        <v>1.9111288660449843</v>
      </c>
      <c r="F22" s="1">
        <v>0</v>
      </c>
      <c r="G22" s="1">
        <v>0</v>
      </c>
    </row>
    <row r="23" spans="1:7" x14ac:dyDescent="0.25">
      <c r="A23" s="1">
        <v>14</v>
      </c>
      <c r="B23" s="2">
        <f t="shared" si="3"/>
        <v>1.7538953213553401</v>
      </c>
      <c r="C23" s="2">
        <f t="shared" si="4"/>
        <v>10.082034892881554</v>
      </c>
      <c r="D23" s="2">
        <f>B23+$B$3+$E$3*(B23-$B$2)+$E$4*(C23-$B$1)</f>
        <v>3.6718604284737868</v>
      </c>
      <c r="E23" s="2">
        <f t="shared" si="5"/>
        <v>1.9179651071184467</v>
      </c>
      <c r="F23" s="1">
        <v>0</v>
      </c>
      <c r="G23" s="1">
        <v>0</v>
      </c>
    </row>
    <row r="24" spans="1:7" x14ac:dyDescent="0.25">
      <c r="A24" s="1">
        <v>15</v>
      </c>
      <c r="B24" s="2">
        <f t="shared" si="3"/>
        <v>1.7728264504818525</v>
      </c>
      <c r="C24" s="2">
        <f t="shared" si="4"/>
        <v>10.07572451650605</v>
      </c>
      <c r="D24" s="2">
        <f>B24+$B$3+$E$3*(B24-$B$2)+$E$4*(C24-$B$1)</f>
        <v>3.6971019339758033</v>
      </c>
      <c r="E24" s="2">
        <f t="shared" si="5"/>
        <v>1.9242754834939508</v>
      </c>
      <c r="F24" s="1">
        <v>0</v>
      </c>
      <c r="G24" s="1">
        <v>0</v>
      </c>
    </row>
    <row r="25" spans="1:7" x14ac:dyDescent="0.25">
      <c r="A25" s="1"/>
      <c r="B25" s="2"/>
      <c r="C25" s="2"/>
      <c r="D25" s="2"/>
      <c r="E25" s="2"/>
      <c r="F25" s="1"/>
      <c r="G25" s="1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4" sqref="A4"/>
    </sheetView>
  </sheetViews>
  <sheetFormatPr defaultRowHeight="14.4" x14ac:dyDescent="0.25"/>
  <sheetData>
    <row r="1" spans="1:8" x14ac:dyDescent="0.25">
      <c r="A1" s="1" t="s">
        <v>0</v>
      </c>
      <c r="B1" s="1">
        <v>10</v>
      </c>
      <c r="C1" s="1"/>
      <c r="D1" s="1" t="s">
        <v>1</v>
      </c>
      <c r="E1" s="1">
        <v>1</v>
      </c>
      <c r="F1" s="1"/>
      <c r="G1" s="1" t="s">
        <v>2</v>
      </c>
      <c r="H1" s="1">
        <f>1/(1+E2*E1*E3/(1+E1*E4))</f>
        <v>0.92307692307692313</v>
      </c>
    </row>
    <row r="2" spans="1:8" x14ac:dyDescent="0.25">
      <c r="A2" s="1" t="s">
        <v>3</v>
      </c>
      <c r="B2" s="1">
        <v>2</v>
      </c>
      <c r="C2" s="1"/>
      <c r="D2" s="1" t="s">
        <v>6</v>
      </c>
      <c r="E2" s="1">
        <v>0.25</v>
      </c>
      <c r="F2" s="1"/>
      <c r="G2" s="1" t="s">
        <v>5</v>
      </c>
      <c r="H2" s="1">
        <f>E2*E1*E3/(1+E1*E4+E2*E1*E3)</f>
        <v>7.6923076923076927E-2</v>
      </c>
    </row>
    <row r="3" spans="1:8" x14ac:dyDescent="0.25">
      <c r="A3" s="1" t="s">
        <v>21</v>
      </c>
      <c r="B3" s="1">
        <v>2</v>
      </c>
      <c r="C3" s="1"/>
      <c r="D3" s="1" t="s">
        <v>8</v>
      </c>
      <c r="E3" s="1">
        <v>0.5</v>
      </c>
      <c r="F3" s="1"/>
      <c r="G3" s="1" t="s">
        <v>7</v>
      </c>
      <c r="H3" s="1">
        <f>E2/(1+E1*E4+E2*E1*E3)</f>
        <v>0.15384615384615385</v>
      </c>
    </row>
    <row r="4" spans="1:8" x14ac:dyDescent="0.25">
      <c r="A4" s="1"/>
      <c r="B4" s="1"/>
      <c r="C4" s="1"/>
      <c r="D4" s="1" t="s">
        <v>10</v>
      </c>
      <c r="E4" s="1">
        <v>0.5</v>
      </c>
      <c r="F4" s="1"/>
      <c r="G4" s="1" t="s">
        <v>9</v>
      </c>
      <c r="H4" s="1">
        <f>E1*E3/(1+E1*E4+E2*E1*E3)</f>
        <v>0.30769230769230771</v>
      </c>
    </row>
    <row r="5" spans="1:8" x14ac:dyDescent="0.25">
      <c r="A5" s="1"/>
      <c r="B5" s="1"/>
      <c r="C5" s="1"/>
      <c r="F5" s="1"/>
      <c r="G5" s="1" t="s">
        <v>11</v>
      </c>
      <c r="H5" s="1">
        <f>1/(1+E1*E4+E2*E1*E3)</f>
        <v>0.61538461538461542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 t="s">
        <v>12</v>
      </c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/>
    </row>
    <row r="9" spans="1:8" x14ac:dyDescent="0.25">
      <c r="A9" s="1">
        <v>0</v>
      </c>
      <c r="B9" s="1">
        <f>B2</f>
        <v>2</v>
      </c>
      <c r="C9" s="1">
        <f>B1</f>
        <v>10</v>
      </c>
      <c r="D9" s="1">
        <f>E9+B9</f>
        <v>4</v>
      </c>
      <c r="E9" s="1">
        <f>B3</f>
        <v>2</v>
      </c>
      <c r="F9" s="1">
        <v>0</v>
      </c>
      <c r="G9" s="1">
        <v>0</v>
      </c>
      <c r="H9" s="1"/>
    </row>
    <row r="10" spans="1:8" x14ac:dyDescent="0.25">
      <c r="A10" s="1">
        <v>1</v>
      </c>
      <c r="B10" s="2">
        <f>$H$1*(B9+G10)+$H$2*$B$2+$H$3*F10</f>
        <v>2.9230769230769229</v>
      </c>
      <c r="C10" s="2">
        <f>$B$1+$H$4*($B$2-B9-G10)+$H$5*F10</f>
        <v>9.6923076923076916</v>
      </c>
      <c r="D10" s="2">
        <f>B10+$B$3+$E$3*(B10-$B$2)+$E$4*(C10-$B$1)</f>
        <v>5.2307692307692308</v>
      </c>
      <c r="E10" s="2">
        <f>D10-B10</f>
        <v>2.3076923076923079</v>
      </c>
      <c r="F10" s="1">
        <v>0</v>
      </c>
      <c r="G10" s="1">
        <v>1</v>
      </c>
      <c r="H10" s="1"/>
    </row>
    <row r="11" spans="1:8" x14ac:dyDescent="0.25">
      <c r="A11" s="1">
        <v>2</v>
      </c>
      <c r="B11" s="2">
        <f t="shared" ref="B11:B21" si="0">$H$1*(B10+G11)+$H$2*$B$2+$H$3*F11</f>
        <v>3.7751479289940826</v>
      </c>
      <c r="C11" s="2">
        <f t="shared" ref="C11:C21" si="1">$B$1+$H$4*($B$2-B10-G11)+$H$5*F11</f>
        <v>9.4082840236686387</v>
      </c>
      <c r="D11" s="2">
        <f>B11+$B$3+$E$3*(B11-$B$2)+$E$4*(C11-$B$1)</f>
        <v>6.3668639053254426</v>
      </c>
      <c r="E11" s="2">
        <f t="shared" ref="E11:E21" si="2">D11-B11</f>
        <v>2.59171597633136</v>
      </c>
      <c r="F11" s="1">
        <v>0</v>
      </c>
      <c r="G11" s="1">
        <v>1</v>
      </c>
      <c r="H11" s="1"/>
    </row>
    <row r="12" spans="1:8" x14ac:dyDescent="0.25">
      <c r="A12" s="1">
        <v>3</v>
      </c>
      <c r="B12" s="2">
        <f t="shared" si="0"/>
        <v>3.63859808830223</v>
      </c>
      <c r="C12" s="2">
        <f t="shared" si="1"/>
        <v>9.4538006372325896</v>
      </c>
      <c r="D12" s="2">
        <f>B12+$B$3+$E$3*(B12-$B$2)+$E$4*(C12-$B$1)</f>
        <v>6.1847974510696391</v>
      </c>
      <c r="E12" s="2">
        <f t="shared" si="2"/>
        <v>2.5461993627674091</v>
      </c>
      <c r="F12" s="1">
        <v>0</v>
      </c>
      <c r="G12" s="1">
        <v>0</v>
      </c>
      <c r="H12" s="1"/>
    </row>
    <row r="13" spans="1:8" x14ac:dyDescent="0.25">
      <c r="A13" s="1">
        <v>4</v>
      </c>
      <c r="B13" s="2">
        <f t="shared" si="0"/>
        <v>3.5125520815097508</v>
      </c>
      <c r="C13" s="2">
        <f t="shared" si="1"/>
        <v>9.4958159728300835</v>
      </c>
      <c r="D13" s="2">
        <f>B13+$B$3+$E$3*(B13-$B$2)+$E$4*(C13-$B$1)</f>
        <v>6.0167361086796687</v>
      </c>
      <c r="E13" s="2">
        <f t="shared" si="2"/>
        <v>2.5041840271699178</v>
      </c>
      <c r="F13" s="1">
        <v>0</v>
      </c>
      <c r="G13" s="1">
        <v>0</v>
      </c>
      <c r="H13" s="1"/>
    </row>
    <row r="14" spans="1:8" x14ac:dyDescent="0.25">
      <c r="A14" s="1">
        <v>5</v>
      </c>
      <c r="B14" s="2">
        <f t="shared" si="0"/>
        <v>3.3962019213936161</v>
      </c>
      <c r="C14" s="2">
        <f t="shared" si="1"/>
        <v>9.534599359535461</v>
      </c>
      <c r="D14" s="2">
        <f>B14+$B$3+$E$3*(B14-$B$2)+$E$4*(C14-$B$1)</f>
        <v>5.8616025618581551</v>
      </c>
      <c r="E14" s="2">
        <f t="shared" si="2"/>
        <v>2.465400640464539</v>
      </c>
      <c r="F14" s="1">
        <v>0</v>
      </c>
      <c r="G14" s="1">
        <v>0</v>
      </c>
      <c r="H14" s="1"/>
    </row>
    <row r="15" spans="1:8" x14ac:dyDescent="0.25">
      <c r="A15" s="1">
        <v>6</v>
      </c>
      <c r="B15" s="2">
        <f t="shared" si="0"/>
        <v>3.2888017735941073</v>
      </c>
      <c r="C15" s="2">
        <f t="shared" si="1"/>
        <v>9.5703994088019648</v>
      </c>
      <c r="D15" s="2">
        <f>B15+$B$3+$E$3*(B15-$B$2)+$E$4*(C15-$B$1)</f>
        <v>5.7184023647921434</v>
      </c>
      <c r="E15" s="2">
        <f t="shared" si="2"/>
        <v>2.4296005911980361</v>
      </c>
      <c r="F15" s="1">
        <v>0</v>
      </c>
      <c r="G15" s="1">
        <v>0</v>
      </c>
      <c r="H15" s="1"/>
    </row>
    <row r="16" spans="1:8" x14ac:dyDescent="0.25">
      <c r="A16" s="1">
        <v>7</v>
      </c>
      <c r="B16" s="2">
        <f t="shared" si="0"/>
        <v>3.1896631756253297</v>
      </c>
      <c r="C16" s="2">
        <f t="shared" si="1"/>
        <v>9.6034456081248898</v>
      </c>
      <c r="D16" s="2">
        <f>B16+$B$3+$E$3*(B16-$B$2)+$E$4*(C16-$B$1)</f>
        <v>5.5862175675004391</v>
      </c>
      <c r="E16" s="2">
        <f t="shared" si="2"/>
        <v>2.3965543918751093</v>
      </c>
      <c r="F16" s="1">
        <v>0</v>
      </c>
      <c r="G16" s="1">
        <v>0</v>
      </c>
      <c r="H16" s="1"/>
    </row>
    <row r="17" spans="1:8" x14ac:dyDescent="0.25">
      <c r="A17" s="1">
        <v>8</v>
      </c>
      <c r="B17" s="2">
        <f t="shared" si="0"/>
        <v>3.0981506236541505</v>
      </c>
      <c r="C17" s="2">
        <f t="shared" si="1"/>
        <v>9.633949792115283</v>
      </c>
      <c r="D17" s="2">
        <f>B17+$B$3+$E$3*(B17-$B$2)+$E$4*(C17-$B$1)</f>
        <v>5.4642008315388679</v>
      </c>
      <c r="E17" s="2">
        <f t="shared" si="2"/>
        <v>2.3660502078847174</v>
      </c>
      <c r="F17" s="1">
        <v>0</v>
      </c>
      <c r="G17" s="1">
        <v>0</v>
      </c>
      <c r="H17" s="1"/>
    </row>
    <row r="18" spans="1:8" x14ac:dyDescent="0.25">
      <c r="A18" s="1">
        <v>9</v>
      </c>
      <c r="B18" s="2">
        <f t="shared" si="0"/>
        <v>3.0136774987576773</v>
      </c>
      <c r="C18" s="2">
        <f t="shared" si="1"/>
        <v>9.6621075004141073</v>
      </c>
      <c r="D18" s="2">
        <f>B18+$B$3+$E$3*(B18-$B$2)+$E$4*(C18-$B$1)</f>
        <v>5.3515699983435701</v>
      </c>
      <c r="E18" s="2">
        <f t="shared" si="2"/>
        <v>2.3378924995858927</v>
      </c>
      <c r="F18" s="1">
        <v>0</v>
      </c>
      <c r="G18" s="1">
        <v>0</v>
      </c>
      <c r="H18" s="1"/>
    </row>
    <row r="19" spans="1:8" x14ac:dyDescent="0.25">
      <c r="A19" s="1">
        <v>10</v>
      </c>
      <c r="B19" s="2">
        <f t="shared" si="0"/>
        <v>2.9357023065455485</v>
      </c>
      <c r="C19" s="2">
        <f t="shared" si="1"/>
        <v>9.6880992311514831</v>
      </c>
      <c r="D19" s="2">
        <f>B19+$B$3+$E$3*(B19-$B$2)+$E$4*(C19-$B$1)</f>
        <v>5.247603075394065</v>
      </c>
      <c r="E19" s="2">
        <f t="shared" si="2"/>
        <v>2.3119007688485165</v>
      </c>
      <c r="F19" s="1">
        <v>0</v>
      </c>
      <c r="G19" s="1">
        <v>0</v>
      </c>
      <c r="H19" s="1"/>
    </row>
    <row r="20" spans="1:8" x14ac:dyDescent="0.25">
      <c r="A20" s="1">
        <v>11</v>
      </c>
      <c r="B20" s="2">
        <f t="shared" si="0"/>
        <v>2.8637252060420448</v>
      </c>
      <c r="C20" s="2">
        <f t="shared" si="1"/>
        <v>9.7120915979859852</v>
      </c>
      <c r="D20" s="2">
        <f>B20+$B$3+$E$3*(B20-$B$2)+$E$4*(C20-$B$1)</f>
        <v>5.1516336080560592</v>
      </c>
      <c r="E20" s="2">
        <f t="shared" si="2"/>
        <v>2.2879084020140144</v>
      </c>
      <c r="F20" s="1">
        <v>0</v>
      </c>
      <c r="G20" s="1">
        <v>0</v>
      </c>
      <c r="H20" s="1"/>
    </row>
    <row r="21" spans="1:8" x14ac:dyDescent="0.25">
      <c r="A21" s="1">
        <v>12</v>
      </c>
      <c r="B21" s="2">
        <f t="shared" si="0"/>
        <v>2.7972848055772723</v>
      </c>
      <c r="C21" s="2">
        <f t="shared" si="1"/>
        <v>9.73423839814091</v>
      </c>
      <c r="D21" s="2">
        <f>B21+$B$3+$E$3*(B21-$B$2)+$E$4*(C21-$B$1)</f>
        <v>5.0630464074363628</v>
      </c>
      <c r="E21" s="2">
        <f t="shared" si="2"/>
        <v>2.2657616018590905</v>
      </c>
      <c r="F21" s="1">
        <v>0</v>
      </c>
      <c r="G21" s="1">
        <v>0</v>
      </c>
      <c r="H21" s="1"/>
    </row>
    <row r="22" spans="1:8" x14ac:dyDescent="0.25">
      <c r="A22" s="1">
        <v>13</v>
      </c>
      <c r="B22" s="2">
        <f t="shared" ref="B22:B24" si="3">$H$1*(B21+G22)+$H$2*$B$2+$H$3*F22</f>
        <v>2.7359552051482514</v>
      </c>
      <c r="C22" s="2">
        <f t="shared" ref="C22:C24" si="4">$B$1+$H$4*($B$2-B21-G22)+$H$5*F22</f>
        <v>9.7546815982839163</v>
      </c>
      <c r="D22" s="2">
        <f>B22+$B$3+$E$3*(B22-$B$2)+$E$4*(C22-$B$1)</f>
        <v>4.9812736068643346</v>
      </c>
      <c r="E22" s="2">
        <f t="shared" ref="E22:E24" si="5">D22-B22</f>
        <v>2.2453184017160832</v>
      </c>
      <c r="F22" s="1">
        <v>0</v>
      </c>
      <c r="G22" s="1">
        <v>0</v>
      </c>
    </row>
    <row r="23" spans="1:8" x14ac:dyDescent="0.25">
      <c r="A23" s="1">
        <v>14</v>
      </c>
      <c r="B23" s="2">
        <f t="shared" si="3"/>
        <v>2.6793432662906937</v>
      </c>
      <c r="C23" s="2">
        <f t="shared" si="4"/>
        <v>9.7735522445697693</v>
      </c>
      <c r="D23" s="2">
        <f>B23+$B$3+$E$3*(B23-$B$2)+$E$4*(C23-$B$1)</f>
        <v>4.9057910217209253</v>
      </c>
      <c r="E23" s="2">
        <f t="shared" si="5"/>
        <v>2.2264477554302315</v>
      </c>
      <c r="F23" s="1">
        <v>0</v>
      </c>
      <c r="G23" s="1">
        <v>0</v>
      </c>
    </row>
    <row r="24" spans="1:8" x14ac:dyDescent="0.25">
      <c r="A24" s="1">
        <v>15</v>
      </c>
      <c r="B24" s="2">
        <f t="shared" si="3"/>
        <v>2.6270860919606402</v>
      </c>
      <c r="C24" s="2">
        <f t="shared" si="4"/>
        <v>9.790971302679786</v>
      </c>
      <c r="D24" s="2">
        <f>B24+$B$3+$E$3*(B24-$B$2)+$E$4*(C24-$B$1)</f>
        <v>4.8361147892808534</v>
      </c>
      <c r="E24" s="2">
        <f t="shared" si="5"/>
        <v>2.2090286973202131</v>
      </c>
      <c r="F24" s="1">
        <v>0</v>
      </c>
      <c r="G24" s="1">
        <v>0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4" sqref="A4"/>
    </sheetView>
  </sheetViews>
  <sheetFormatPr defaultRowHeight="14.4" x14ac:dyDescent="0.25"/>
  <sheetData>
    <row r="1" spans="1:8" x14ac:dyDescent="0.25">
      <c r="A1" s="1" t="s">
        <v>0</v>
      </c>
      <c r="B1" s="1">
        <v>10</v>
      </c>
      <c r="C1" s="1"/>
      <c r="D1" s="1" t="s">
        <v>1</v>
      </c>
      <c r="E1" s="1">
        <v>1</v>
      </c>
      <c r="F1" s="1"/>
      <c r="G1" s="1" t="s">
        <v>2</v>
      </c>
      <c r="H1" s="1">
        <f>1/(1+E2*E1*E3/(1+E1*E4))</f>
        <v>0.92307692307692313</v>
      </c>
    </row>
    <row r="2" spans="1:8" x14ac:dyDescent="0.25">
      <c r="A2" s="1" t="s">
        <v>3</v>
      </c>
      <c r="B2" s="1">
        <v>2</v>
      </c>
      <c r="C2" s="1"/>
      <c r="D2" s="1" t="s">
        <v>6</v>
      </c>
      <c r="E2" s="1">
        <v>0.25</v>
      </c>
      <c r="F2" s="1"/>
      <c r="G2" s="1" t="s">
        <v>5</v>
      </c>
      <c r="H2" s="1">
        <f>E2*E1*E3/(1+E1*E4+E2*E1*E3)</f>
        <v>7.6923076923076927E-2</v>
      </c>
    </row>
    <row r="3" spans="1:8" x14ac:dyDescent="0.25">
      <c r="A3" s="1" t="s">
        <v>20</v>
      </c>
      <c r="B3" s="1">
        <v>2</v>
      </c>
      <c r="C3" s="1"/>
      <c r="D3" s="1" t="s">
        <v>8</v>
      </c>
      <c r="E3" s="1">
        <v>0.5</v>
      </c>
      <c r="F3" s="1"/>
      <c r="G3" s="1" t="s">
        <v>7</v>
      </c>
      <c r="H3" s="1">
        <f>E2/(1+E1*E4+E2*E1*E3)</f>
        <v>0.15384615384615385</v>
      </c>
    </row>
    <row r="4" spans="1:8" x14ac:dyDescent="0.25">
      <c r="A4" s="1"/>
      <c r="B4" s="1"/>
      <c r="C4" s="1"/>
      <c r="D4" s="1" t="s">
        <v>10</v>
      </c>
      <c r="E4" s="1">
        <v>0.5</v>
      </c>
      <c r="F4" s="1"/>
      <c r="G4" s="1" t="s">
        <v>9</v>
      </c>
      <c r="H4" s="1">
        <f>E1*E3/(1+E1*E4+E2*E1*E3)</f>
        <v>0.30769230769230771</v>
      </c>
    </row>
    <row r="5" spans="1:8" x14ac:dyDescent="0.25">
      <c r="A5" s="1"/>
      <c r="B5" s="1"/>
      <c r="C5" s="1"/>
      <c r="F5" s="1"/>
      <c r="G5" s="1" t="s">
        <v>11</v>
      </c>
      <c r="H5" s="1">
        <f>1/(1+E1*E4+E2*E1*E3)</f>
        <v>0.61538461538461542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</row>
    <row r="8" spans="1:8" x14ac:dyDescent="0.25">
      <c r="A8" s="5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</row>
    <row r="9" spans="1:8" x14ac:dyDescent="0.25">
      <c r="A9" s="1">
        <v>0</v>
      </c>
      <c r="B9" s="3">
        <f>B2</f>
        <v>2</v>
      </c>
      <c r="C9" s="3">
        <f>B1</f>
        <v>10</v>
      </c>
      <c r="D9" s="3">
        <f>E9+B9</f>
        <v>4</v>
      </c>
      <c r="E9" s="3">
        <f>B3</f>
        <v>2</v>
      </c>
      <c r="F9" s="3">
        <v>0</v>
      </c>
      <c r="G9" s="3">
        <v>0</v>
      </c>
      <c r="H9" s="3">
        <f>B2</f>
        <v>2</v>
      </c>
    </row>
    <row r="10" spans="1:8" x14ac:dyDescent="0.25">
      <c r="A10" s="1">
        <v>1</v>
      </c>
      <c r="B10" s="4">
        <f>$H$1*(B9+G10)+$H$2*H10+$H$3*F10</f>
        <v>1.9230769230769231</v>
      </c>
      <c r="C10" s="4">
        <f>$B$1+$H$4*(H10-B9-G10)+$H$5*F10</f>
        <v>9.6923076923076916</v>
      </c>
      <c r="D10" s="4">
        <f>B10+$B$3+$E$3*(B10-H10)+$E$4*(C10-$B$1)</f>
        <v>4.2307692307692308</v>
      </c>
      <c r="E10" s="4">
        <f>D10-B10</f>
        <v>2.3076923076923075</v>
      </c>
      <c r="F10" s="3">
        <v>0</v>
      </c>
      <c r="G10" s="3">
        <v>0</v>
      </c>
      <c r="H10" s="3">
        <v>1</v>
      </c>
    </row>
    <row r="11" spans="1:8" x14ac:dyDescent="0.25">
      <c r="A11" s="1">
        <v>2</v>
      </c>
      <c r="B11" s="4">
        <f t="shared" ref="B11:B21" si="0">$H$1*(B10+G11)+$H$2*H11+$H$3*F11</f>
        <v>1.8520710059171599</v>
      </c>
      <c r="C11" s="4">
        <f t="shared" ref="C11:C21" si="1">$B$1+$H$4*(H11-B10-G11)+$H$5*F11</f>
        <v>9.7159763313609471</v>
      </c>
      <c r="D11" s="4">
        <f>B11+$B$3+$E$3*(B11-H11)+$E$4*(C11-$B$1)</f>
        <v>4.1360946745562135</v>
      </c>
      <c r="E11" s="4">
        <f t="shared" ref="E11:E21" si="2">D11-B11</f>
        <v>2.2840236686390538</v>
      </c>
      <c r="F11" s="3">
        <v>0</v>
      </c>
      <c r="G11" s="3">
        <v>0</v>
      </c>
      <c r="H11" s="3">
        <v>1</v>
      </c>
    </row>
    <row r="12" spans="1:8" x14ac:dyDescent="0.25">
      <c r="A12" s="1">
        <v>3</v>
      </c>
      <c r="B12" s="4">
        <f t="shared" si="0"/>
        <v>1.7865270823850707</v>
      </c>
      <c r="C12" s="4">
        <f t="shared" si="1"/>
        <v>9.7378243058716425</v>
      </c>
      <c r="D12" s="4">
        <f>B12+$B$3+$E$3*(B12-H12)+$E$4*(C12-$B$1)</f>
        <v>4.0487027765134274</v>
      </c>
      <c r="E12" s="4">
        <f t="shared" si="2"/>
        <v>2.2621756941283566</v>
      </c>
      <c r="F12" s="3">
        <v>0</v>
      </c>
      <c r="G12" s="3">
        <v>0</v>
      </c>
      <c r="H12" s="3">
        <v>1</v>
      </c>
    </row>
    <row r="13" spans="1:8" x14ac:dyDescent="0.25">
      <c r="A13" s="1">
        <v>4</v>
      </c>
      <c r="B13" s="4">
        <f t="shared" si="0"/>
        <v>1.7260249991246808</v>
      </c>
      <c r="C13" s="4">
        <f t="shared" si="1"/>
        <v>9.7579916669584392</v>
      </c>
      <c r="D13" s="4">
        <f>B13+$B$3+$E$3*(B13-H13)+$E$4*(C13-$B$1)</f>
        <v>3.9680333321662404</v>
      </c>
      <c r="E13" s="4">
        <f t="shared" si="2"/>
        <v>2.2420083330415599</v>
      </c>
      <c r="F13" s="3">
        <v>0</v>
      </c>
      <c r="G13" s="3">
        <v>0</v>
      </c>
      <c r="H13" s="3">
        <v>1</v>
      </c>
    </row>
    <row r="14" spans="1:8" x14ac:dyDescent="0.25">
      <c r="A14" s="1">
        <v>5</v>
      </c>
      <c r="B14" s="4">
        <f t="shared" si="0"/>
        <v>1.6701769222689362</v>
      </c>
      <c r="C14" s="4">
        <f t="shared" si="1"/>
        <v>9.7766076925770218</v>
      </c>
      <c r="D14" s="4">
        <f>B14+$B$3+$E$3*(B14-H14)+$E$4*(C14-$B$1)</f>
        <v>3.8935692296919155</v>
      </c>
      <c r="E14" s="4">
        <f t="shared" si="2"/>
        <v>2.2233923074229791</v>
      </c>
      <c r="F14" s="3">
        <v>0</v>
      </c>
      <c r="G14" s="3">
        <v>0</v>
      </c>
      <c r="H14" s="3">
        <v>1</v>
      </c>
    </row>
    <row r="15" spans="1:8" x14ac:dyDescent="0.25">
      <c r="A15" s="1">
        <v>6</v>
      </c>
      <c r="B15" s="4">
        <f t="shared" si="0"/>
        <v>1.618624851325172</v>
      </c>
      <c r="C15" s="4">
        <f t="shared" si="1"/>
        <v>9.793791716224943</v>
      </c>
      <c r="D15" s="4">
        <f>B15+$B$3+$E$3*(B15-H15)+$E$4*(C15-$B$1)</f>
        <v>3.8248331351002292</v>
      </c>
      <c r="E15" s="4">
        <f t="shared" si="2"/>
        <v>2.206208283775057</v>
      </c>
      <c r="F15" s="3">
        <v>0</v>
      </c>
      <c r="G15" s="3">
        <v>0</v>
      </c>
      <c r="H15" s="3">
        <v>1</v>
      </c>
    </row>
    <row r="16" spans="1:8" x14ac:dyDescent="0.25">
      <c r="A16" s="1">
        <v>7</v>
      </c>
      <c r="B16" s="4">
        <f t="shared" si="0"/>
        <v>1.5710383243001589</v>
      </c>
      <c r="C16" s="4">
        <f t="shared" si="1"/>
        <v>9.8096538918999467</v>
      </c>
      <c r="D16" s="4">
        <f>B16+$B$3+$E$3*(B16-H16)+$E$4*(C16-$B$1)</f>
        <v>3.7613844324002117</v>
      </c>
      <c r="E16" s="4">
        <f t="shared" si="2"/>
        <v>2.1903461081000528</v>
      </c>
      <c r="F16" s="3">
        <v>0</v>
      </c>
      <c r="G16" s="3">
        <v>0</v>
      </c>
      <c r="H16" s="3">
        <v>1</v>
      </c>
    </row>
    <row r="17" spans="1:8" x14ac:dyDescent="0.25">
      <c r="A17" s="1">
        <v>8</v>
      </c>
      <c r="B17" s="4">
        <f t="shared" si="0"/>
        <v>1.527112299353993</v>
      </c>
      <c r="C17" s="4">
        <f t="shared" si="1"/>
        <v>9.8242959002153363</v>
      </c>
      <c r="D17" s="4">
        <f>B17+$B$3+$E$3*(B17-H17)+$E$4*(C17-$B$1)</f>
        <v>3.7028163991386576</v>
      </c>
      <c r="E17" s="4">
        <f t="shared" si="2"/>
        <v>2.1757040997846646</v>
      </c>
      <c r="F17" s="3">
        <v>0</v>
      </c>
      <c r="G17" s="3">
        <v>0</v>
      </c>
      <c r="H17" s="3">
        <v>1</v>
      </c>
    </row>
    <row r="18" spans="1:8" x14ac:dyDescent="0.25">
      <c r="A18" s="1">
        <v>9</v>
      </c>
      <c r="B18" s="4">
        <f t="shared" si="0"/>
        <v>1.4865651994036859</v>
      </c>
      <c r="C18" s="4">
        <f t="shared" si="1"/>
        <v>9.837811600198771</v>
      </c>
      <c r="D18" s="4">
        <f>B18+$B$3+$E$3*(B18-H18)+$E$4*(C18-$B$1)</f>
        <v>3.6487535992049147</v>
      </c>
      <c r="E18" s="4">
        <f t="shared" si="2"/>
        <v>2.162188399801229</v>
      </c>
      <c r="F18" s="3">
        <v>0</v>
      </c>
      <c r="G18" s="3">
        <v>0</v>
      </c>
      <c r="H18" s="3">
        <v>1</v>
      </c>
    </row>
    <row r="19" spans="1:8" x14ac:dyDescent="0.25">
      <c r="A19" s="1">
        <v>10</v>
      </c>
      <c r="B19" s="4">
        <f t="shared" si="0"/>
        <v>1.4491371071418639</v>
      </c>
      <c r="C19" s="4">
        <f t="shared" si="1"/>
        <v>9.8502876309527121</v>
      </c>
      <c r="D19" s="4">
        <f>B19+$B$3+$E$3*(B19-H19)+$E$4*(C19-$B$1)</f>
        <v>3.5988494761891516</v>
      </c>
      <c r="E19" s="4">
        <f t="shared" si="2"/>
        <v>2.1497123690472879</v>
      </c>
      <c r="F19" s="3">
        <v>0</v>
      </c>
      <c r="G19" s="3">
        <v>0</v>
      </c>
      <c r="H19" s="3">
        <v>1</v>
      </c>
    </row>
    <row r="20" spans="1:8" x14ac:dyDescent="0.25">
      <c r="A20" s="1">
        <v>11</v>
      </c>
      <c r="B20" s="4">
        <f t="shared" si="0"/>
        <v>1.4145880989001822</v>
      </c>
      <c r="C20" s="4">
        <f t="shared" si="1"/>
        <v>9.8618039670332731</v>
      </c>
      <c r="D20" s="4">
        <f>B20+$B$3+$E$3*(B20-H20)+$E$4*(C20-$B$1)</f>
        <v>3.5527841318669102</v>
      </c>
      <c r="E20" s="4">
        <f t="shared" si="2"/>
        <v>2.1381960329667278</v>
      </c>
      <c r="F20" s="3">
        <v>0</v>
      </c>
      <c r="G20" s="3">
        <v>0</v>
      </c>
      <c r="H20" s="3">
        <v>1</v>
      </c>
    </row>
    <row r="21" spans="1:8" x14ac:dyDescent="0.25">
      <c r="A21" s="1">
        <v>12</v>
      </c>
      <c r="B21" s="4">
        <f t="shared" si="0"/>
        <v>1.3826967066770912</v>
      </c>
      <c r="C21" s="4">
        <f t="shared" si="1"/>
        <v>9.8724344311076369</v>
      </c>
      <c r="D21" s="4">
        <f>B21+$B$3+$E$3*(B21-H21)+$E$4*(C21-$B$1)</f>
        <v>3.5102622755694552</v>
      </c>
      <c r="E21" s="4">
        <f t="shared" si="2"/>
        <v>2.127565568892364</v>
      </c>
      <c r="F21" s="3">
        <v>0</v>
      </c>
      <c r="G21" s="3">
        <v>0</v>
      </c>
      <c r="H21" s="3">
        <v>1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2" sqref="D2:E4"/>
    </sheetView>
  </sheetViews>
  <sheetFormatPr defaultRowHeight="14.4" x14ac:dyDescent="0.25"/>
  <sheetData>
    <row r="1" spans="1:8" x14ac:dyDescent="0.25">
      <c r="A1" s="1" t="s">
        <v>0</v>
      </c>
      <c r="B1" s="1">
        <v>10</v>
      </c>
      <c r="C1" s="1"/>
      <c r="D1" s="1" t="s">
        <v>1</v>
      </c>
      <c r="E1" s="1">
        <v>1</v>
      </c>
      <c r="F1" s="1"/>
      <c r="G1" s="1" t="s">
        <v>2</v>
      </c>
      <c r="H1" s="1">
        <f>1/(1+E2*E1*E3/(1+E1*E4))</f>
        <v>1.0238907849829351</v>
      </c>
    </row>
    <row r="2" spans="1:8" x14ac:dyDescent="0.25">
      <c r="A2" s="1" t="s">
        <v>3</v>
      </c>
      <c r="B2" s="1">
        <v>2</v>
      </c>
      <c r="C2" s="1"/>
      <c r="D2" s="1" t="s">
        <v>6</v>
      </c>
      <c r="E2" s="1">
        <v>0.25</v>
      </c>
      <c r="F2" s="1"/>
      <c r="G2" s="1" t="s">
        <v>5</v>
      </c>
      <c r="H2" s="1">
        <f>E2*E1*E3/(1+E1*E4+E2*E1*E3)</f>
        <v>-2.3890784982935155E-2</v>
      </c>
    </row>
    <row r="3" spans="1:8" x14ac:dyDescent="0.25">
      <c r="A3" s="1" t="s">
        <v>20</v>
      </c>
      <c r="B3" s="1">
        <v>2</v>
      </c>
      <c r="C3" s="1"/>
      <c r="D3" s="1" t="s">
        <v>8</v>
      </c>
      <c r="E3" s="1">
        <v>-0.14000000000000001</v>
      </c>
      <c r="F3" s="1"/>
      <c r="G3" s="1" t="s">
        <v>7</v>
      </c>
      <c r="H3" s="1">
        <f>E2/(1+E1*E4+E2*E1*E3)</f>
        <v>0.17064846416382251</v>
      </c>
    </row>
    <row r="4" spans="1:8" x14ac:dyDescent="0.25">
      <c r="A4" s="1"/>
      <c r="B4" s="1"/>
      <c r="C4" s="1"/>
      <c r="D4" s="1" t="s">
        <v>10</v>
      </c>
      <c r="E4" s="1">
        <v>0.5</v>
      </c>
      <c r="F4" s="1"/>
      <c r="G4" s="1" t="s">
        <v>9</v>
      </c>
      <c r="H4" s="1">
        <f>E1*E3/(1+E1*E4+E2*E1*E3)</f>
        <v>-9.556313993174062E-2</v>
      </c>
    </row>
    <row r="5" spans="1:8" x14ac:dyDescent="0.25">
      <c r="A5" s="1"/>
      <c r="B5" s="1"/>
      <c r="C5" s="1"/>
      <c r="F5" s="1"/>
      <c r="G5" s="1" t="s">
        <v>11</v>
      </c>
      <c r="H5" s="1">
        <f>1/(1+E1*E4+E2*E1*E3)</f>
        <v>0.68259385665529004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</row>
    <row r="9" spans="1:8" x14ac:dyDescent="0.25">
      <c r="A9" s="1">
        <v>0</v>
      </c>
      <c r="B9" s="3">
        <f>B2</f>
        <v>2</v>
      </c>
      <c r="C9" s="3">
        <f>B1</f>
        <v>10</v>
      </c>
      <c r="D9" s="3">
        <f>E9+B9</f>
        <v>4</v>
      </c>
      <c r="E9" s="3">
        <f>B3</f>
        <v>2</v>
      </c>
      <c r="F9" s="3">
        <v>0</v>
      </c>
      <c r="G9" s="3">
        <v>0</v>
      </c>
      <c r="H9" s="3">
        <f>B2</f>
        <v>2</v>
      </c>
    </row>
    <row r="10" spans="1:8" x14ac:dyDescent="0.25">
      <c r="A10" s="1">
        <v>1</v>
      </c>
      <c r="B10" s="4">
        <f>$H$1*(B9+G10)+$H$2*H10+$H$3*F10</f>
        <v>3.0238907849829348</v>
      </c>
      <c r="C10" s="4">
        <f>$B$1+$H$4*(H10-B9-G10)+$H$5*F10</f>
        <v>10.095563139931741</v>
      </c>
      <c r="D10" s="4">
        <f>B10+$B$3+$E$3*(B10-H10)+$E$4*(C10-$B$1)</f>
        <v>4.928327645051195</v>
      </c>
      <c r="E10" s="4">
        <f>D10-B10</f>
        <v>1.9044368600682602</v>
      </c>
      <c r="F10" s="3">
        <v>0</v>
      </c>
      <c r="G10" s="3">
        <v>1</v>
      </c>
      <c r="H10" s="3">
        <v>2</v>
      </c>
    </row>
    <row r="11" spans="1:8" x14ac:dyDescent="0.25">
      <c r="A11" s="1">
        <v>2</v>
      </c>
      <c r="B11" s="4">
        <f t="shared" ref="B11:B21" si="0">$H$1*(B10+G11)+$H$2*H11+$H$3*F11</f>
        <v>3.0483523395729706</v>
      </c>
      <c r="C11" s="4">
        <f t="shared" ref="C11:C21" si="1">$B$1+$H$4*(H11-B10-G11)+$H$5*F11</f>
        <v>10.097846218360145</v>
      </c>
      <c r="D11" s="4">
        <f>B11+$B$3+$E$3*(B11-H11)+$E$4*(C11-$B$1)</f>
        <v>4.9505061212128263</v>
      </c>
      <c r="E11" s="4">
        <f t="shared" ref="E11:E21" si="2">D11-B11</f>
        <v>1.9021537816398557</v>
      </c>
      <c r="F11" s="3">
        <v>0</v>
      </c>
      <c r="G11" s="3">
        <v>0</v>
      </c>
      <c r="H11" s="3">
        <v>2</v>
      </c>
    </row>
    <row r="12" spans="1:8" x14ac:dyDescent="0.25">
      <c r="A12" s="1">
        <v>3</v>
      </c>
      <c r="B12" s="4">
        <f t="shared" si="0"/>
        <v>3.0733982999040652</v>
      </c>
      <c r="C12" s="4">
        <f t="shared" si="1"/>
        <v>10.10018384132438</v>
      </c>
      <c r="D12" s="4">
        <f>B12+$B$3+$E$3*(B12-H12)+$E$4*(C12-$B$1)</f>
        <v>4.9732144585796858</v>
      </c>
      <c r="E12" s="4">
        <f t="shared" si="2"/>
        <v>1.8998161586756206</v>
      </c>
      <c r="F12" s="3">
        <v>0</v>
      </c>
      <c r="G12" s="3">
        <v>0</v>
      </c>
      <c r="H12" s="3">
        <v>2</v>
      </c>
    </row>
    <row r="13" spans="1:8" x14ac:dyDescent="0.25">
      <c r="A13" s="1">
        <v>4</v>
      </c>
      <c r="B13" s="4">
        <f t="shared" si="0"/>
        <v>3.0990426278881213</v>
      </c>
      <c r="C13" s="4">
        <f t="shared" si="1"/>
        <v>10.102577311936225</v>
      </c>
      <c r="D13" s="4">
        <f>B13+$B$3+$E$3*(B13-H13)+$E$4*(C13-$B$1)</f>
        <v>4.9964653159518964</v>
      </c>
      <c r="E13" s="4">
        <f t="shared" si="2"/>
        <v>1.897422688063775</v>
      </c>
      <c r="F13" s="3">
        <v>0</v>
      </c>
      <c r="G13" s="3">
        <v>0</v>
      </c>
      <c r="H13" s="3">
        <v>2</v>
      </c>
    </row>
    <row r="14" spans="1:8" x14ac:dyDescent="0.25">
      <c r="A14" s="1">
        <v>5</v>
      </c>
      <c r="B14" s="4">
        <f t="shared" si="0"/>
        <v>3.1252996189980764</v>
      </c>
      <c r="C14" s="4">
        <f t="shared" si="1"/>
        <v>10.10502796443982</v>
      </c>
      <c r="D14" s="4">
        <f>B14+$B$3+$E$3*(B14-H14)+$E$4*(C14-$B$1)</f>
        <v>5.0202716545582557</v>
      </c>
      <c r="E14" s="4">
        <f t="shared" si="2"/>
        <v>1.8949720355601793</v>
      </c>
      <c r="F14" s="3">
        <v>0</v>
      </c>
      <c r="G14" s="3">
        <v>0</v>
      </c>
      <c r="H14" s="3">
        <v>2</v>
      </c>
    </row>
    <row r="15" spans="1:8" x14ac:dyDescent="0.25">
      <c r="A15" s="1">
        <v>6</v>
      </c>
      <c r="B15" s="4">
        <f t="shared" si="0"/>
        <v>3.1521839102369382</v>
      </c>
      <c r="C15" s="4">
        <f t="shared" si="1"/>
        <v>10.107537164955447</v>
      </c>
      <c r="D15" s="4">
        <f>B15+$B$3+$E$3*(B15-H15)+$E$4*(C15-$B$1)</f>
        <v>5.0446467452814909</v>
      </c>
      <c r="E15" s="4">
        <f t="shared" si="2"/>
        <v>1.8924628350445527</v>
      </c>
      <c r="F15" s="3">
        <v>0</v>
      </c>
      <c r="G15" s="3">
        <v>0</v>
      </c>
      <c r="H15" s="3">
        <v>2</v>
      </c>
    </row>
    <row r="16" spans="1:8" x14ac:dyDescent="0.25">
      <c r="A16" s="1">
        <v>7</v>
      </c>
      <c r="B16" s="4">
        <f t="shared" si="0"/>
        <v>3.1797104882972063</v>
      </c>
      <c r="C16" s="4">
        <f t="shared" si="1"/>
        <v>10.110106312241072</v>
      </c>
      <c r="D16" s="4">
        <f>B16+$B$3+$E$3*(B16-H16)+$E$4*(C16-$B$1)</f>
        <v>5.0696041760561332</v>
      </c>
      <c r="E16" s="4">
        <f t="shared" si="2"/>
        <v>1.889893687758927</v>
      </c>
      <c r="F16" s="3">
        <v>0</v>
      </c>
      <c r="G16" s="3">
        <v>0</v>
      </c>
      <c r="H16" s="3">
        <v>2</v>
      </c>
    </row>
    <row r="17" spans="1:8" x14ac:dyDescent="0.25">
      <c r="A17" s="1">
        <v>8</v>
      </c>
      <c r="B17" s="4">
        <f t="shared" si="0"/>
        <v>3.2078946979152283</v>
      </c>
      <c r="C17" s="4">
        <f t="shared" si="1"/>
        <v>10.112736838472088</v>
      </c>
      <c r="D17" s="4">
        <f>B17+$B$3+$E$3*(B17-H17)+$E$4*(C17-$B$1)</f>
        <v>5.0951578594431401</v>
      </c>
      <c r="E17" s="4">
        <f t="shared" si="2"/>
        <v>1.8872631615279118</v>
      </c>
      <c r="F17" s="3">
        <v>0</v>
      </c>
      <c r="G17" s="3">
        <v>0</v>
      </c>
      <c r="H17" s="3">
        <v>2</v>
      </c>
    </row>
    <row r="18" spans="1:8" x14ac:dyDescent="0.25">
      <c r="A18" s="1">
        <v>9</v>
      </c>
      <c r="B18" s="4">
        <f t="shared" si="0"/>
        <v>3.2367522504251482</v>
      </c>
      <c r="C18" s="4">
        <f t="shared" si="1"/>
        <v>10.11543021003968</v>
      </c>
      <c r="D18" s="4">
        <f>B18+$B$3+$E$3*(B18-H18)+$E$4*(C18-$B$1)</f>
        <v>5.1213220403854676</v>
      </c>
      <c r="E18" s="4">
        <f t="shared" si="2"/>
        <v>1.8845697899603193</v>
      </c>
      <c r="F18" s="3">
        <v>0</v>
      </c>
      <c r="G18" s="3">
        <v>0</v>
      </c>
      <c r="H18" s="3">
        <v>2</v>
      </c>
    </row>
    <row r="19" spans="1:8" x14ac:dyDescent="0.25">
      <c r="A19" s="1">
        <v>10</v>
      </c>
      <c r="B19" s="4">
        <f t="shared" si="0"/>
        <v>3.2662992325172167</v>
      </c>
      <c r="C19" s="4">
        <f t="shared" si="1"/>
        <v>10.118187928368274</v>
      </c>
      <c r="D19" s="4">
        <f>B19+$B$3+$E$3*(B19-H19)+$E$4*(C19-$B$1)</f>
        <v>5.1481113041489426</v>
      </c>
      <c r="E19" s="4">
        <f t="shared" si="2"/>
        <v>1.8818120716317259</v>
      </c>
      <c r="F19" s="3">
        <v>0</v>
      </c>
      <c r="G19" s="3">
        <v>0</v>
      </c>
      <c r="H19" s="3">
        <v>2</v>
      </c>
    </row>
    <row r="20" spans="1:8" x14ac:dyDescent="0.25">
      <c r="A20" s="1">
        <v>11</v>
      </c>
      <c r="B20" s="4">
        <f t="shared" si="0"/>
        <v>3.296552115205341</v>
      </c>
      <c r="C20" s="4">
        <f t="shared" si="1"/>
        <v>10.121011530752499</v>
      </c>
      <c r="D20" s="4">
        <f>B20+$B$3+$E$3*(B20-H20)+$E$4*(C20-$B$1)</f>
        <v>5.1755405844528424</v>
      </c>
      <c r="E20" s="4">
        <f t="shared" si="2"/>
        <v>1.8789884692475014</v>
      </c>
      <c r="F20" s="3">
        <v>0</v>
      </c>
      <c r="G20" s="3">
        <v>0</v>
      </c>
      <c r="H20" s="3">
        <v>2</v>
      </c>
    </row>
    <row r="21" spans="1:8" x14ac:dyDescent="0.25">
      <c r="A21" s="1">
        <v>12</v>
      </c>
      <c r="B21" s="4">
        <f t="shared" si="0"/>
        <v>3.3275277630088813</v>
      </c>
      <c r="C21" s="4">
        <f t="shared" si="1"/>
        <v>10.123902591214163</v>
      </c>
      <c r="D21" s="4">
        <f>B21+$B$3+$E$3*(B21-H21)+$E$4*(C21-$B$1)</f>
        <v>5.2036251717947186</v>
      </c>
      <c r="E21" s="4">
        <f t="shared" si="2"/>
        <v>1.8760974087858373</v>
      </c>
      <c r="F21" s="3">
        <v>0</v>
      </c>
      <c r="G21" s="3">
        <v>0</v>
      </c>
      <c r="H21" s="3">
        <v>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Demand Shock</vt:lpstr>
      <vt:lpstr>Supply Shock</vt:lpstr>
      <vt:lpstr>Policy Shift</vt:lpstr>
      <vt:lpstr>Great Inflation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Junhui Qian</dc:creator>
  <cp:lastModifiedBy>Windows 用户</cp:lastModifiedBy>
  <dcterms:created xsi:type="dcterms:W3CDTF">2014-06-05T08:15:53Z</dcterms:created>
  <dcterms:modified xsi:type="dcterms:W3CDTF">2020-01-18T09:13:20Z</dcterms:modified>
</cp:coreProperties>
</file>